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ttps://cahcai.sharepoint.com/sites/Health-Care-Affordability-Implementation-Team/Shared Documents/Annual Reports/2026 Report on Promoting High Value Health Care in California, 2023-2024/"/>
    </mc:Choice>
  </mc:AlternateContent>
  <xr:revisionPtr revIDLastSave="0" documentId="8_{1FE130AA-231A-45EA-997F-26024BDC3219}" xr6:coauthVersionLast="47" xr6:coauthVersionMax="47" xr10:uidLastSave="{00000000-0000-0000-0000-000000000000}"/>
  <bookViews>
    <workbookView xWindow="28680" yWindow="-120" windowWidth="29040" windowHeight="17520" tabRatio="945" xr2:uid="{4E2995B0-4A87-413D-9C25-632930921D7D}"/>
  </bookViews>
  <sheets>
    <sheet name="Index" sheetId="7" r:id="rId1"/>
    <sheet name="Notes" sheetId="8" r:id="rId2"/>
    <sheet name="TME_Statewide_Market_Prod" sheetId="1" r:id="rId3"/>
    <sheet name="Members_Statewide_Market_Prod" sheetId="5" r:id="rId4"/>
    <sheet name="APM_Statewide" sheetId="2" r:id="rId5"/>
    <sheet name="APM_Comm_Payer_Level" sheetId="13" r:id="rId6"/>
    <sheet name="APM_MCal_Payer_ Level" sheetId="14" r:id="rId7"/>
    <sheet name="APM_Mcare_Payer_ Level" sheetId="15" r:id="rId8"/>
    <sheet name="PC_Spend_Statewide" sheetId="20" r:id="rId9"/>
    <sheet name="PC_Spend_Comm_Payer_ Level" sheetId="16" r:id="rId10"/>
    <sheet name="PC_Spend_MCal_Payer Level" sheetId="17" r:id="rId11"/>
    <sheet name="PC_Spend_Mcare_Payer Level" sheetId="18"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20" l="1"/>
  <c r="G23" i="20"/>
  <c r="B23" i="1"/>
  <c r="B28" i="1" s="1"/>
  <c r="C23" i="1" s="1"/>
  <c r="D23" i="1"/>
  <c r="J9" i="17"/>
  <c r="J10" i="17"/>
  <c r="J11" i="17"/>
  <c r="J12" i="17"/>
  <c r="J13" i="17"/>
  <c r="J14" i="17"/>
  <c r="J15" i="17"/>
  <c r="J16" i="17"/>
  <c r="J18" i="17"/>
  <c r="J19" i="17"/>
  <c r="J20" i="17"/>
  <c r="J21" i="17"/>
  <c r="J22" i="17"/>
  <c r="J23" i="17"/>
  <c r="J24" i="17"/>
  <c r="J25" i="17"/>
  <c r="J26" i="17"/>
  <c r="J27" i="17"/>
  <c r="J28" i="17"/>
  <c r="J29" i="17"/>
  <c r="J8" i="17"/>
  <c r="J36" i="20"/>
  <c r="J35" i="20"/>
  <c r="J34" i="20"/>
  <c r="J33" i="20"/>
  <c r="J32" i="20"/>
  <c r="G36" i="20"/>
  <c r="G35" i="20"/>
  <c r="G34" i="20"/>
  <c r="G33" i="20"/>
  <c r="G32" i="20"/>
  <c r="C36" i="20"/>
  <c r="B36" i="20"/>
  <c r="D35" i="20"/>
  <c r="D33" i="20"/>
  <c r="D34" i="20"/>
  <c r="D32" i="20"/>
  <c r="D7" i="15"/>
  <c r="D8" i="15"/>
  <c r="D9" i="15"/>
  <c r="D10" i="15"/>
  <c r="D11" i="15"/>
  <c r="D12" i="15"/>
  <c r="D13" i="15"/>
  <c r="D14" i="15"/>
  <c r="D15" i="15"/>
  <c r="D16" i="15"/>
  <c r="D17" i="15"/>
  <c r="D18" i="15"/>
  <c r="D19" i="15"/>
  <c r="D20" i="15"/>
  <c r="D21" i="15"/>
  <c r="D6" i="15"/>
  <c r="D7" i="14"/>
  <c r="D8" i="14"/>
  <c r="D9" i="14"/>
  <c r="D10" i="14"/>
  <c r="D11" i="14"/>
  <c r="D12" i="14"/>
  <c r="D13" i="14"/>
  <c r="D15" i="14"/>
  <c r="D16" i="14"/>
  <c r="D17" i="14"/>
  <c r="D18" i="14"/>
  <c r="D19" i="14"/>
  <c r="D20" i="14"/>
  <c r="D21" i="14"/>
  <c r="D22" i="14"/>
  <c r="D23" i="14"/>
  <c r="D24" i="14"/>
  <c r="D25" i="14"/>
  <c r="D6" i="14"/>
  <c r="D27" i="13"/>
  <c r="D28" i="13"/>
  <c r="D29" i="13"/>
  <c r="D26" i="13"/>
  <c r="D7" i="13"/>
  <c r="D8" i="13"/>
  <c r="D9" i="13"/>
  <c r="D10" i="13"/>
  <c r="D12" i="13"/>
  <c r="D13" i="13"/>
  <c r="D14" i="13"/>
  <c r="D15" i="13"/>
  <c r="D16" i="13"/>
  <c r="D17" i="13"/>
  <c r="D18" i="13"/>
  <c r="D19" i="13"/>
  <c r="D20" i="13"/>
  <c r="D6" i="13"/>
  <c r="D36" i="20" l="1"/>
  <c r="F23" i="1"/>
  <c r="D28" i="1"/>
  <c r="E23" i="1" s="1"/>
  <c r="D20" i="20"/>
  <c r="F22" i="20" l="1"/>
  <c r="E22" i="20"/>
  <c r="E27" i="20" s="1"/>
  <c r="D21" i="20"/>
  <c r="D23" i="20"/>
  <c r="D24" i="20"/>
  <c r="D25" i="20"/>
  <c r="D26" i="20"/>
  <c r="C22" i="20"/>
  <c r="C27" i="20" s="1"/>
  <c r="B22" i="20"/>
  <c r="B27" i="20" s="1"/>
  <c r="D10" i="20"/>
  <c r="B10" i="20"/>
  <c r="F9" i="20"/>
  <c r="F12" i="20"/>
  <c r="F13" i="20"/>
  <c r="F14" i="20"/>
  <c r="F8" i="20"/>
  <c r="D9" i="18"/>
  <c r="D10" i="18"/>
  <c r="D11" i="18"/>
  <c r="D12" i="18"/>
  <c r="D13" i="18"/>
  <c r="D14" i="18"/>
  <c r="D15" i="18"/>
  <c r="D16" i="18"/>
  <c r="D17" i="18"/>
  <c r="D18" i="18"/>
  <c r="D19" i="18"/>
  <c r="D20" i="18"/>
  <c r="D21" i="18"/>
  <c r="D22" i="18"/>
  <c r="D23" i="18"/>
  <c r="D24" i="18"/>
  <c r="D25" i="18"/>
  <c r="D8" i="18"/>
  <c r="D19" i="17"/>
  <c r="D20" i="17"/>
  <c r="D21" i="17"/>
  <c r="D22" i="17"/>
  <c r="D23" i="17"/>
  <c r="D24" i="17"/>
  <c r="D25" i="17"/>
  <c r="D26" i="17"/>
  <c r="D27" i="17"/>
  <c r="D28" i="17"/>
  <c r="D29" i="17"/>
  <c r="D18" i="17"/>
  <c r="D9" i="17"/>
  <c r="D10" i="17"/>
  <c r="D11" i="17"/>
  <c r="D12" i="17"/>
  <c r="D13" i="17"/>
  <c r="D14" i="17"/>
  <c r="D15" i="17"/>
  <c r="D16" i="17"/>
  <c r="D8" i="17"/>
  <c r="D31" i="16"/>
  <c r="D32" i="16"/>
  <c r="D33" i="16"/>
  <c r="D34" i="16"/>
  <c r="D35" i="16"/>
  <c r="D30" i="16"/>
  <c r="D9" i="16"/>
  <c r="D10" i="16"/>
  <c r="D11" i="16"/>
  <c r="D12" i="16"/>
  <c r="D13" i="16"/>
  <c r="D14" i="16"/>
  <c r="D16" i="16"/>
  <c r="D17" i="16"/>
  <c r="D18" i="16"/>
  <c r="D19" i="16"/>
  <c r="D20" i="16"/>
  <c r="D21" i="16"/>
  <c r="D22" i="16"/>
  <c r="D23" i="16"/>
  <c r="D24" i="16"/>
  <c r="D8" i="16"/>
  <c r="F27" i="20" l="1"/>
  <c r="G22" i="20"/>
  <c r="B15" i="20"/>
  <c r="C10" i="20"/>
  <c r="D15" i="20"/>
  <c r="E10" i="20" s="1"/>
  <c r="D22" i="20"/>
  <c r="F10" i="20"/>
  <c r="C11" i="20" l="1"/>
  <c r="C14" i="20"/>
  <c r="C12" i="20"/>
  <c r="C13" i="20"/>
  <c r="C8" i="20"/>
  <c r="C15" i="20"/>
  <c r="C9" i="20"/>
  <c r="E9" i="20"/>
  <c r="E8" i="20"/>
  <c r="E13" i="20"/>
  <c r="E11" i="20"/>
  <c r="E12" i="20"/>
  <c r="E14" i="20"/>
  <c r="E15" i="20"/>
  <c r="H7" i="2"/>
  <c r="H8" i="2"/>
  <c r="H9" i="2"/>
  <c r="H10" i="2"/>
  <c r="H6" i="2"/>
  <c r="G10" i="2"/>
  <c r="F10" i="2"/>
  <c r="D10" i="2"/>
  <c r="C10" i="2"/>
  <c r="E10" i="2"/>
  <c r="B10" i="2"/>
  <c r="F63" i="5" l="1"/>
  <c r="F62" i="5"/>
  <c r="F61" i="5"/>
  <c r="F59" i="5"/>
  <c r="F58" i="5"/>
  <c r="F51" i="5"/>
  <c r="F50" i="5"/>
  <c r="F49" i="5"/>
  <c r="F47" i="5"/>
  <c r="F46" i="5"/>
  <c r="F27" i="5"/>
  <c r="F26" i="5"/>
  <c r="F25" i="5"/>
  <c r="F23" i="5"/>
  <c r="F22" i="5"/>
  <c r="F39" i="5"/>
  <c r="F38" i="5"/>
  <c r="F37" i="5"/>
  <c r="F35" i="5"/>
  <c r="F34" i="5"/>
  <c r="D60" i="5"/>
  <c r="D64" i="5" s="1"/>
  <c r="E59" i="5" s="1"/>
  <c r="B60" i="5"/>
  <c r="B64" i="5" s="1"/>
  <c r="C61" i="5" s="1"/>
  <c r="D48" i="5"/>
  <c r="D52" i="5" s="1"/>
  <c r="E50" i="5" s="1"/>
  <c r="B48" i="5"/>
  <c r="B52" i="5" s="1"/>
  <c r="C49" i="5" s="1"/>
  <c r="D36" i="5"/>
  <c r="D40" i="5" s="1"/>
  <c r="B36" i="5"/>
  <c r="B40" i="5" s="1"/>
  <c r="C35" i="5" s="1"/>
  <c r="D24" i="5"/>
  <c r="B24" i="5"/>
  <c r="B28" i="5" s="1"/>
  <c r="C51" i="5" l="1"/>
  <c r="F40" i="5"/>
  <c r="F24" i="5"/>
  <c r="C63" i="5"/>
  <c r="C62" i="5"/>
  <c r="C59" i="5"/>
  <c r="C38" i="5"/>
  <c r="C46" i="5"/>
  <c r="C37" i="5"/>
  <c r="C52" i="5"/>
  <c r="E60" i="5"/>
  <c r="E63" i="5"/>
  <c r="E61" i="5"/>
  <c r="F64" i="5"/>
  <c r="E47" i="5"/>
  <c r="E49" i="5"/>
  <c r="C34" i="5"/>
  <c r="F52" i="5"/>
  <c r="E62" i="5"/>
  <c r="E39" i="5"/>
  <c r="C47" i="5"/>
  <c r="E38" i="5"/>
  <c r="E46" i="5"/>
  <c r="F48" i="5"/>
  <c r="E37" i="5"/>
  <c r="E52" i="5"/>
  <c r="C40" i="5"/>
  <c r="E35" i="5"/>
  <c r="E48" i="5"/>
  <c r="C58" i="5"/>
  <c r="C36" i="5"/>
  <c r="E51" i="5"/>
  <c r="C64" i="5"/>
  <c r="C39" i="5"/>
  <c r="C60" i="5"/>
  <c r="C48" i="5"/>
  <c r="E34" i="5"/>
  <c r="E40" i="5"/>
  <c r="C50" i="5"/>
  <c r="E58" i="5"/>
  <c r="F60" i="5"/>
  <c r="F36" i="5"/>
  <c r="E36" i="5"/>
  <c r="E64" i="5"/>
  <c r="C27" i="5"/>
  <c r="C22" i="5"/>
  <c r="C28" i="5"/>
  <c r="C24" i="5"/>
  <c r="C23" i="5"/>
  <c r="C25" i="5"/>
  <c r="C26" i="5"/>
  <c r="D28" i="5"/>
  <c r="F28" i="5" s="1"/>
  <c r="E28" i="5" l="1"/>
  <c r="E27" i="5"/>
  <c r="E26" i="5"/>
  <c r="E25" i="5"/>
  <c r="E23" i="5"/>
  <c r="E22" i="5"/>
  <c r="E24" i="5"/>
  <c r="F11" i="5" l="1"/>
  <c r="F13" i="5"/>
  <c r="F14" i="5"/>
  <c r="F15" i="5"/>
  <c r="F10" i="5"/>
  <c r="D12" i="5"/>
  <c r="B12" i="5"/>
  <c r="B16" i="5" s="1"/>
  <c r="C11" i="5" s="1"/>
  <c r="F61" i="1"/>
  <c r="F63" i="1"/>
  <c r="F64" i="1"/>
  <c r="F65" i="1"/>
  <c r="F66" i="1"/>
  <c r="F60" i="1"/>
  <c r="F48" i="1"/>
  <c r="F50" i="1"/>
  <c r="F51" i="1"/>
  <c r="F52" i="1"/>
  <c r="F53" i="1"/>
  <c r="F47" i="1"/>
  <c r="D62" i="1"/>
  <c r="D67" i="1" s="1"/>
  <c r="B62" i="1"/>
  <c r="B67" i="1" s="1"/>
  <c r="D49" i="1"/>
  <c r="B49" i="1"/>
  <c r="B54" i="1" s="1"/>
  <c r="F35" i="1"/>
  <c r="F37" i="1"/>
  <c r="F38" i="1"/>
  <c r="F39" i="1"/>
  <c r="F40" i="1"/>
  <c r="F34" i="1"/>
  <c r="F22" i="1"/>
  <c r="F24" i="1"/>
  <c r="F25" i="1"/>
  <c r="F26" i="1"/>
  <c r="F27" i="1"/>
  <c r="F21" i="1"/>
  <c r="D36" i="1"/>
  <c r="B36" i="1"/>
  <c r="B41" i="1" s="1"/>
  <c r="C38" i="1" s="1"/>
  <c r="F14" i="1"/>
  <c r="F13" i="1"/>
  <c r="F12" i="1"/>
  <c r="F11" i="1"/>
  <c r="F9" i="1"/>
  <c r="F8" i="1"/>
  <c r="D10" i="1"/>
  <c r="D15" i="1" s="1"/>
  <c r="E11" i="1" s="1"/>
  <c r="D16" i="5" l="1"/>
  <c r="E10" i="5" s="1"/>
  <c r="F12" i="5"/>
  <c r="F62" i="1"/>
  <c r="F67" i="1"/>
  <c r="E64" i="1"/>
  <c r="E65" i="1"/>
  <c r="E66" i="1"/>
  <c r="E60" i="1"/>
  <c r="E63" i="1"/>
  <c r="E67" i="1"/>
  <c r="E61" i="1"/>
  <c r="C53" i="1"/>
  <c r="C48" i="1"/>
  <c r="C51" i="1"/>
  <c r="C54" i="1"/>
  <c r="C50" i="1"/>
  <c r="C52" i="1"/>
  <c r="C49" i="1"/>
  <c r="C47" i="1"/>
  <c r="C67" i="1"/>
  <c r="C60" i="1"/>
  <c r="C61" i="1"/>
  <c r="C64" i="1"/>
  <c r="C66" i="1"/>
  <c r="C62" i="1"/>
  <c r="C63" i="1"/>
  <c r="C65" i="1"/>
  <c r="D54" i="1"/>
  <c r="F49" i="1"/>
  <c r="E62" i="1"/>
  <c r="F28" i="1"/>
  <c r="F36" i="1"/>
  <c r="C15" i="5"/>
  <c r="C14" i="5"/>
  <c r="C13" i="5"/>
  <c r="C10" i="5"/>
  <c r="C16" i="5"/>
  <c r="C12" i="5"/>
  <c r="D41" i="1"/>
  <c r="F41" i="1" s="1"/>
  <c r="C34" i="1"/>
  <c r="C36" i="1"/>
  <c r="C39" i="1"/>
  <c r="C37" i="1"/>
  <c r="C35" i="1"/>
  <c r="C41" i="1"/>
  <c r="C40" i="1"/>
  <c r="C27" i="1"/>
  <c r="C24" i="1"/>
  <c r="C25" i="1"/>
  <c r="C28" i="1"/>
  <c r="C21" i="1"/>
  <c r="C22" i="1"/>
  <c r="C26" i="1"/>
  <c r="E22" i="1"/>
  <c r="E25" i="1"/>
  <c r="E26" i="1"/>
  <c r="E27" i="1"/>
  <c r="E24" i="1"/>
  <c r="E28" i="1"/>
  <c r="E21" i="1"/>
  <c r="E9" i="1"/>
  <c r="E8" i="1"/>
  <c r="E10" i="1"/>
  <c r="E14" i="1"/>
  <c r="E13" i="1"/>
  <c r="E12" i="1"/>
  <c r="E15" i="1"/>
  <c r="F16" i="5" l="1"/>
  <c r="E16" i="5"/>
  <c r="E11" i="5"/>
  <c r="E13" i="5"/>
  <c r="E14" i="5"/>
  <c r="E15" i="5"/>
  <c r="E12" i="5"/>
  <c r="E40" i="1"/>
  <c r="E36" i="1"/>
  <c r="E34" i="1"/>
  <c r="E39" i="1"/>
  <c r="E35" i="1"/>
  <c r="E37" i="1"/>
  <c r="E41" i="1"/>
  <c r="E38" i="1"/>
  <c r="E54" i="1"/>
  <c r="E47" i="1"/>
  <c r="E48" i="1"/>
  <c r="E51" i="1"/>
  <c r="E53" i="1"/>
  <c r="E50" i="1"/>
  <c r="F54" i="1"/>
  <c r="E52" i="1"/>
  <c r="E49" i="1"/>
  <c r="B10" i="1" l="1"/>
  <c r="G26" i="20"/>
  <c r="G25" i="20"/>
  <c r="G24" i="20"/>
  <c r="G20" i="20"/>
  <c r="B15" i="1" l="1"/>
  <c r="C10" i="1" s="1"/>
  <c r="D27" i="20"/>
  <c r="F15" i="20"/>
  <c r="F10" i="1"/>
  <c r="G27" i="20"/>
  <c r="C15" i="1" l="1"/>
  <c r="C13" i="1"/>
  <c r="C8" i="1"/>
  <c r="C9" i="1"/>
  <c r="C11" i="1"/>
  <c r="C14" i="1"/>
  <c r="C12" i="1"/>
  <c r="F15" i="1"/>
  <c r="J25" i="18" l="1"/>
  <c r="G25" i="18"/>
  <c r="J24" i="18"/>
  <c r="G24" i="18"/>
  <c r="J23" i="18"/>
  <c r="G23" i="18"/>
  <c r="J22" i="18"/>
  <c r="G22" i="18"/>
  <c r="J21" i="18"/>
  <c r="G21" i="18"/>
  <c r="J20" i="18"/>
  <c r="G20" i="18"/>
  <c r="J19" i="18"/>
  <c r="G19" i="18"/>
  <c r="J18" i="18"/>
  <c r="G18" i="18"/>
  <c r="J17" i="18"/>
  <c r="G17" i="18"/>
  <c r="J16" i="18"/>
  <c r="G16" i="18"/>
  <c r="J15" i="18"/>
  <c r="G15" i="18"/>
  <c r="J14" i="18"/>
  <c r="G14" i="18"/>
  <c r="J13" i="18"/>
  <c r="G13" i="18"/>
  <c r="J12" i="18"/>
  <c r="G12" i="18"/>
  <c r="J11" i="18"/>
  <c r="G11" i="18"/>
  <c r="J10" i="18"/>
  <c r="G10" i="18"/>
  <c r="J9" i="18"/>
  <c r="G9" i="18"/>
  <c r="J8" i="18"/>
  <c r="G8" i="18"/>
  <c r="G29" i="17"/>
  <c r="G28" i="17"/>
  <c r="G27" i="17"/>
  <c r="G26" i="17"/>
  <c r="G25" i="17"/>
  <c r="G24" i="17"/>
  <c r="G23" i="17"/>
  <c r="G22" i="17"/>
  <c r="G21" i="17"/>
  <c r="G20" i="17"/>
  <c r="G19" i="17"/>
  <c r="G18" i="17"/>
  <c r="G16" i="17"/>
  <c r="G15" i="17"/>
  <c r="G14" i="17"/>
  <c r="G13" i="17"/>
  <c r="G12" i="17"/>
  <c r="G11" i="17"/>
  <c r="G10" i="17"/>
  <c r="G9" i="17"/>
  <c r="G8" i="17"/>
  <c r="J35" i="16"/>
  <c r="G35" i="16"/>
  <c r="J34" i="16"/>
  <c r="G34" i="16"/>
  <c r="J33" i="16"/>
  <c r="G33" i="16"/>
  <c r="J32" i="16"/>
  <c r="G32" i="16"/>
  <c r="J31" i="16"/>
  <c r="G31" i="16"/>
  <c r="J30" i="16"/>
  <c r="G30" i="16"/>
  <c r="G8" i="16"/>
  <c r="J8" i="16"/>
  <c r="G9" i="16"/>
  <c r="J9" i="16"/>
  <c r="G10" i="16"/>
  <c r="J10" i="16"/>
  <c r="G11" i="16"/>
  <c r="J11" i="16"/>
  <c r="G12" i="16"/>
  <c r="J12" i="16"/>
  <c r="G13" i="16"/>
  <c r="J13" i="16"/>
  <c r="G14" i="16"/>
  <c r="J14" i="16"/>
  <c r="G16" i="16"/>
  <c r="J16" i="16"/>
  <c r="G17" i="16"/>
  <c r="J17" i="16"/>
  <c r="G18" i="16"/>
  <c r="J18" i="16"/>
  <c r="G19" i="16"/>
  <c r="J19" i="16"/>
  <c r="G20" i="16"/>
  <c r="J20" i="16"/>
  <c r="G21" i="16"/>
  <c r="J21" i="16"/>
  <c r="G22" i="16"/>
  <c r="J22" i="16"/>
  <c r="G23" i="16"/>
  <c r="J23" i="16"/>
  <c r="G24" i="16"/>
  <c r="J24" i="16"/>
  <c r="G9" i="2"/>
  <c r="G8" i="2"/>
  <c r="G7" i="2"/>
  <c r="G6" i="2"/>
  <c r="D9" i="2"/>
  <c r="D8" i="2"/>
  <c r="D7" i="2"/>
  <c r="D6" i="2"/>
</calcChain>
</file>

<file path=xl/sharedStrings.xml><?xml version="1.0" encoding="utf-8"?>
<sst xmlns="http://schemas.openxmlformats.org/spreadsheetml/2006/main" count="501" uniqueCount="176">
  <si>
    <t>Promoting High Value Health Care in California, 2023-2024</t>
  </si>
  <si>
    <t>2026 Report on Promoting High Value Health Care in California, 2023-2024</t>
  </si>
  <si>
    <r>
      <t xml:space="preserve">Published </t>
    </r>
    <r>
      <rPr>
        <b/>
        <i/>
        <sz val="12"/>
        <color rgb="FFFF0000"/>
        <rFont val="Arial"/>
        <family val="2"/>
      </rPr>
      <t>October 7, 2026</t>
    </r>
  </si>
  <si>
    <r>
      <rPr>
        <sz val="12"/>
        <color rgb="FF000000"/>
        <rFont val="Arial"/>
        <family val="2"/>
      </rPr>
      <t xml:space="preserve">This databook provides detailed state, market, </t>
    </r>
    <r>
      <rPr>
        <sz val="12"/>
        <rFont val="Arial"/>
        <family val="2"/>
      </rPr>
      <t>payer, and plan type level</t>
    </r>
    <r>
      <rPr>
        <sz val="12"/>
        <color rgb="FF000000"/>
        <rFont val="Arial"/>
        <family val="2"/>
      </rPr>
      <t xml:space="preserve"> data underlying the 2026 Report on Promoting High Value Health Care in California, 2023-2024. Please contact ohca@hcai.ca.gov with any questions.</t>
    </r>
  </si>
  <si>
    <t>Workbook Tabs</t>
  </si>
  <si>
    <t>Description</t>
  </si>
  <si>
    <t>Narrative Report 
Figure Number(s)</t>
  </si>
  <si>
    <t>TME_Statewide_Market_Prod</t>
  </si>
  <si>
    <t>Total Medical Expense Within Each Payment Category in Billions, 2023-2024; Statewide and by Market and Commercial Plan Type</t>
  </si>
  <si>
    <t>Members_Statewide_Market_Prod</t>
  </si>
  <si>
    <t>Count and Percent of Statewide Members Attributed to Each Payment Category, 2023-2024; Statewide and by Market and Commercial Plan Type</t>
  </si>
  <si>
    <t>10,11</t>
  </si>
  <si>
    <t>APM_Statewide</t>
  </si>
  <si>
    <t>Percent of Members Attributed to APMs with Quality-Linked Payments, 2023-2024; Statewide and by Market and Commercial Plan Type</t>
  </si>
  <si>
    <t>APM_Comm_Payer_Level</t>
  </si>
  <si>
    <t>Percent of Members Attributed to APMs with Quality-Linked Payments, 2023-2024; Commercial Payers by Plan Type</t>
  </si>
  <si>
    <t>13,14</t>
  </si>
  <si>
    <t>APM_MCal_Payer_Level</t>
  </si>
  <si>
    <t>Percent of Members Attributed to APMs with Quality-Linked Payments, 2023-2024; Medi-Cal Payers</t>
  </si>
  <si>
    <t>APM_Mcare_Payer_Level</t>
  </si>
  <si>
    <t>Percent of Members Attributed to APMs with Quality-Linked Payments, 2023-2024; Medicare Advantage Payers</t>
  </si>
  <si>
    <t>PC_Spend_Statewide</t>
  </si>
  <si>
    <t>Primary Care Spending by Payment Category, Percent of TME, and PMPY, 2023-2024; Statewide and by Market and Commercial Plan Type</t>
  </si>
  <si>
    <t>3,17,18,19,20,21,22</t>
  </si>
  <si>
    <t>PC_Spend_Comm_Payer_Level</t>
  </si>
  <si>
    <t>Primary Care Spending as Percent of TME and PMPY, 2023-2024; Commercial Payers by Plan Type</t>
  </si>
  <si>
    <t>23,24</t>
  </si>
  <si>
    <t>PC_Spend_MCal_Payer_Level</t>
  </si>
  <si>
    <t>Primary Care Spending as Percent of TME and PMPY, 2023-2024; Medi-Cal Payers</t>
  </si>
  <si>
    <t>PC_Spend_Mcare_Payer_Level</t>
  </si>
  <si>
    <t>Primary Care Spending as Percent of TME and PMPY, 2023-2024; Medicare Advantage Payers</t>
  </si>
  <si>
    <t>2026 Report on Promoting High Value in Health Care in California, 2023-2024</t>
  </si>
  <si>
    <t>Data Source Notes</t>
  </si>
  <si>
    <t>Commercial, Medicare Advantage, and Medi-Cal Managed Care payers and fully integrated delivery systems (FIDS) directly submitted data on the total number of member months of coverage, member attribution to payment arrangements, claims and non-claims payments, payments for primary care services, and total medical expense to OHCA via OHCA's data submission process. Payers submitted APM adoption data in an APM file and primary care spending data in a primary care file through the Total Health Care Expenditures data portal.</t>
  </si>
  <si>
    <t>Applicable Databook Tabs</t>
  </si>
  <si>
    <t>Data File</t>
  </si>
  <si>
    <t>OHCA Alternative Payment Model File</t>
  </si>
  <si>
    <t>OHCA Primary Care File</t>
  </si>
  <si>
    <t>Acronyms</t>
  </si>
  <si>
    <t>Definition</t>
  </si>
  <si>
    <t>APM</t>
  </si>
  <si>
    <t>Alternative Payment Model</t>
  </si>
  <si>
    <t>EPO</t>
  </si>
  <si>
    <t>Exclusive Provider Organization</t>
  </si>
  <si>
    <t>HMO</t>
  </si>
  <si>
    <t>Health Maintenance Organization</t>
  </si>
  <si>
    <t>PC</t>
  </si>
  <si>
    <t>Primary Care</t>
  </si>
  <si>
    <t>PMPY</t>
  </si>
  <si>
    <t>Per Member Per Year</t>
  </si>
  <si>
    <t>POS</t>
  </si>
  <si>
    <t>Point of Service</t>
  </si>
  <si>
    <t>PPO</t>
  </si>
  <si>
    <t>Preferred Provider Organization</t>
  </si>
  <si>
    <t>TME</t>
  </si>
  <si>
    <t>Total Medical Expense</t>
  </si>
  <si>
    <t>Claims and Non-claims Payment Categories</t>
  </si>
  <si>
    <t>Category</t>
  </si>
  <si>
    <t>Claims Payments</t>
  </si>
  <si>
    <t xml:space="preserve">  Fee-for-service (FFS)</t>
  </si>
  <si>
    <t>Claims payments in which health care providers or organizations are paid for each service performed. Examples of services include tests and office visits.</t>
  </si>
  <si>
    <t>Non-claims Payments</t>
  </si>
  <si>
    <t>Capitation and Full Risk Payments</t>
  </si>
  <si>
    <t xml:space="preserve">  Capitation and Full Risk Payments</t>
  </si>
  <si>
    <t xml:space="preserve">Per capita, non-claims payments paid to health care providers or organizations to provide a defined set of services to a designated population of patients over a defined period of time. </t>
  </si>
  <si>
    <t>Non-capitation Non-claims Payments</t>
  </si>
  <si>
    <t xml:space="preserve">  Population Health and Infrastructure 
  Payments</t>
  </si>
  <si>
    <t>Prospective, non-claims payments paid to health care providers or organizations to support specific care delivery goals; not tied to performance metrics. Does not include costs associated with payer personnel, payer information technology systems, or other internal payer expenses.</t>
  </si>
  <si>
    <t xml:space="preserve">  Performance Payments</t>
  </si>
  <si>
    <t>Non-claims bonus payments paid to health care providers and organizations for reporting data or achieving specific predefined goals for quality, cost reduction, equity, or another performance achievement domain. </t>
  </si>
  <si>
    <t xml:space="preserve">  Shared Savings and Shared Risk Payments</t>
  </si>
  <si>
    <t>Non-claims payments made to health care providers and organizations (or recouped from health care providers and organizations) based on performance relative to a defined spending target. Shared savings and shared risk payments can be associated with different types of budgets, including, but not limited to, episodes of care and total cost of care. </t>
  </si>
  <si>
    <t xml:space="preserve">  Other Non-claims Payments</t>
  </si>
  <si>
    <t>Any other payments to a health care provider or organization not made on the basis of a claim for health care benefits and/or services that cannot be properly classified elsewhere. This may include retroactive denials, overpayments, and payments made as the result of an audit.</t>
  </si>
  <si>
    <t>Total Medical Expense Within Each Payment Category in Billions, 2023-2024</t>
  </si>
  <si>
    <t>Total Medical Expense: Statewide and by each Market and Commercial Plan Type</t>
  </si>
  <si>
    <t>Statewide</t>
  </si>
  <si>
    <t>Percent Change</t>
  </si>
  <si>
    <t>Payment Category</t>
  </si>
  <si>
    <t>Total Expenses</t>
  </si>
  <si>
    <t>% of Total Expenses</t>
  </si>
  <si>
    <t xml:space="preserve">Total Expenses </t>
  </si>
  <si>
    <t>2023-2024</t>
  </si>
  <si>
    <t>Capitation and Full Risk</t>
  </si>
  <si>
    <t>Fee-for-Service</t>
  </si>
  <si>
    <t>Non-Capitation Non-Claims</t>
  </si>
  <si>
    <t xml:space="preserve">        Other Non-Claims</t>
  </si>
  <si>
    <t xml:space="preserve">        Performance Payments</t>
  </si>
  <si>
    <t xml:space="preserve">        Population Health and Practice Infrastructure</t>
  </si>
  <si>
    <t xml:space="preserve">        Shared Savings/Risk</t>
  </si>
  <si>
    <t>Commercial HMO/POS</t>
  </si>
  <si>
    <t>Commercial PPO/EPO</t>
  </si>
  <si>
    <t>Total Expenses ($)</t>
  </si>
  <si>
    <t>Medi-Cal Managed Care</t>
  </si>
  <si>
    <t>Medicare Advantage</t>
  </si>
  <si>
    <t>Count and Percent of Statewide Members by Attributed Payment Category, 2023-2024</t>
  </si>
  <si>
    <t>Count and Percent of Members: Statewide and by each Market and Commercial Plan Type</t>
  </si>
  <si>
    <t>Note: No members are assigned to the Other Non-claims Payments subcategory. Any members that have payments classified as 'other non-claims' are attributed to one of the other payment categories reported here.</t>
  </si>
  <si>
    <t>Members</t>
  </si>
  <si>
    <t>% of Total Members</t>
  </si>
  <si>
    <t>Total Members</t>
  </si>
  <si>
    <t xml:space="preserve"> % of Total Members</t>
  </si>
  <si>
    <t>Percent of Members Attributed to APMs with Quality-Linked Payment, 2023-2024</t>
  </si>
  <si>
    <t>Members: Statewide by Market and Commercial Plan Type</t>
  </si>
  <si>
    <t>Percentage Point Change</t>
  </si>
  <si>
    <t>Market Category</t>
  </si>
  <si>
    <t>Members in APM</t>
  </si>
  <si>
    <t>% in APM</t>
  </si>
  <si>
    <t>Totals</t>
  </si>
  <si>
    <t xml:space="preserve">Note: APMs are defined as capitation/full risk or shared savings/risk payment models linked to quality performance.  </t>
  </si>
  <si>
    <t>Percent of Members Attributed APMs with Quality-Linked Payments, 2023-2024</t>
  </si>
  <si>
    <t>Percent of Members: Commercial HMO/POS and Commercial PPO/EPO</t>
  </si>
  <si>
    <t>Anthem</t>
  </si>
  <si>
    <t>Centene</t>
  </si>
  <si>
    <t>Cigna</t>
  </si>
  <si>
    <t>Contra Costa Health Plan</t>
  </si>
  <si>
    <t>Health Plan of San Mateo</t>
  </si>
  <si>
    <t>Inland Empire Health Plan</t>
  </si>
  <si>
    <t>N/A</t>
  </si>
  <si>
    <t>Kaiser Permanente</t>
  </si>
  <si>
    <t>L.A. Care Health Plan</t>
  </si>
  <si>
    <t>Molina Healthcare</t>
  </si>
  <si>
    <t>San Francisco Health Plan</t>
  </si>
  <si>
    <t>Sharp Health Plan</t>
  </si>
  <si>
    <t>Sutter Health Plan</t>
  </si>
  <si>
    <t>UnitedHealthcare</t>
  </si>
  <si>
    <t>Valley Health Plan</t>
  </si>
  <si>
    <t>Western Health Advantage</t>
  </si>
  <si>
    <t>Percent of Members Attributed to APMs with Quality-Linked Payments, 2023-2024</t>
  </si>
  <si>
    <t>Percent of Members: Medi-Cal Managed Care</t>
  </si>
  <si>
    <t>Alameda Alliance for Health</t>
  </si>
  <si>
    <t>CalOptima</t>
  </si>
  <si>
    <t>CalViva Health</t>
  </si>
  <si>
    <t>CenCal Health</t>
  </si>
  <si>
    <t>Central California Alliance for Health</t>
  </si>
  <si>
    <t>Community Health Group</t>
  </si>
  <si>
    <t>Community Health Plan of Imperial Valley</t>
  </si>
  <si>
    <t>Gold Coast Health Plan</t>
  </si>
  <si>
    <t>Health Plan of San Joaquin</t>
  </si>
  <si>
    <t>Partnership HealthPlan of California</t>
  </si>
  <si>
    <t>Santa Clara Family Health Plan</t>
  </si>
  <si>
    <t>Percent of Members: Medicare Advantage</t>
  </si>
  <si>
    <t>Bright Health</t>
  </si>
  <si>
    <t>Central Health Plan of California</t>
  </si>
  <si>
    <t>SCAN Health</t>
  </si>
  <si>
    <r>
      <rPr>
        <sz val="12"/>
        <color rgb="FF000000"/>
        <rFont val="Arial"/>
        <family val="2"/>
      </rPr>
      <t>Note: APMs are defined as capitation/full risk or shared savings/risk payment models linked to quality performance.</t>
    </r>
    <r>
      <rPr>
        <sz val="11"/>
        <color rgb="FF000000"/>
        <rFont val="Aptos Narrow"/>
        <family val="2"/>
        <scheme val="minor"/>
      </rPr>
      <t xml:space="preserve">  </t>
    </r>
  </si>
  <si>
    <t>Primary Care Spending by Payment Category, Percent of Total Medical Expense, and Per Member Per Year, 2023-2024</t>
  </si>
  <si>
    <t>Primary Care Spending: Statewide and by Market and Commercial Plan Type</t>
  </si>
  <si>
    <t>Note: In accordance with OHCA's instructions in the Total Health Care Expenditures Data Submission Guide (DSG version 2.0), no spending in the Other Non-claims Payments subcategory can be allocated to primary care.</t>
  </si>
  <si>
    <t>Primary Care Spending</t>
  </si>
  <si>
    <t>Percent of Total Primary 
Care Spending</t>
  </si>
  <si>
    <t>Percent of Total Primary Care Spending</t>
  </si>
  <si>
    <t>Category Primary Care 
Spending as a 
Percent of Category 
Total Medical Expense</t>
  </si>
  <si>
    <t xml:space="preserve">Non-Capitation Non-Claims </t>
  </si>
  <si>
    <t>Percent of Total Medical Expense</t>
  </si>
  <si>
    <t>Spending Change
2023-2024</t>
  </si>
  <si>
    <t>Percentage Point Change 
2023-2024</t>
  </si>
  <si>
    <t>PMPY Change
2023-2024</t>
  </si>
  <si>
    <t>Primary Care Spending as Percent of Total Medical Expense and Per Member Per Year, 2023-2024</t>
  </si>
  <si>
    <t>Primary Care Spending: Commercial HMO/POS and Commerical PPO/EPO</t>
  </si>
  <si>
    <t>Commercial HMO/POS Payers</t>
  </si>
  <si>
    <t>Percentage Point Change
2023-2024</t>
  </si>
  <si>
    <t>Statewide Commercial HMO/POS</t>
  </si>
  <si>
    <t>Aetna</t>
  </si>
  <si>
    <t>Blue Shield of California</t>
  </si>
  <si>
    <t>Commercial PPO/EPO Payers</t>
  </si>
  <si>
    <t>% of Total Medical Expense</t>
  </si>
  <si>
    <t>Statewide Commercial PPO/EPO</t>
  </si>
  <si>
    <t>Primary Care Spending as Percent of Total Medical Spend and Per Member Per Year, 2023-2024</t>
  </si>
  <si>
    <t>Primary Care Spending: Medi-Cal Managed Care</t>
  </si>
  <si>
    <t>Medi-Cal Managed Care Payers</t>
  </si>
  <si>
    <t>Statewide Medi-Cal Managed Care</t>
  </si>
  <si>
    <t>Kern Family Health Care</t>
  </si>
  <si>
    <t>Primary Care Spending: Medicare Advantage</t>
  </si>
  <si>
    <t>Medicare Advantage Payers</t>
  </si>
  <si>
    <t>Statewide Medicare Advantage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</si>
</sst>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quot;$&quot;#,##0"/>
    <numFmt numFmtId="165" formatCode="0.0%"/>
    <numFmt numFmtId="166" formatCode="_(* #,##0_);_(* \(#,##0\);_(* &quot;-&quot;??_);_(@_)"/>
  </numFmts>
  <fonts count="27">
    <font>
      <sz val="11"/>
      <color theme="1"/>
      <name val="Aptos Narrow"/>
      <family val="2"/>
      <scheme val="minor"/>
    </font>
    <font>
      <sz val="11"/>
      <color theme="1"/>
      <name val="Aptos Narrow"/>
      <family val="2"/>
      <scheme val="minor"/>
    </font>
    <font>
      <b/>
      <sz val="16"/>
      <color rgb="FF11366E"/>
      <name val="Arial"/>
      <family val="2"/>
    </font>
    <font>
      <sz val="11"/>
      <color theme="1"/>
      <name val="Arial"/>
      <family val="2"/>
    </font>
    <font>
      <b/>
      <sz val="12"/>
      <color rgb="FF11366E"/>
      <name val="Arial"/>
      <family val="2"/>
    </font>
    <font>
      <sz val="12"/>
      <color theme="1"/>
      <name val="Arial"/>
      <family val="2"/>
    </font>
    <font>
      <b/>
      <sz val="12"/>
      <color theme="0"/>
      <name val="Arial"/>
      <family val="2"/>
    </font>
    <font>
      <b/>
      <sz val="12"/>
      <color theme="1"/>
      <name val="Arial"/>
      <family val="2"/>
    </font>
    <font>
      <b/>
      <sz val="12"/>
      <color rgb="FFFF0000"/>
      <name val="Aptos Narrow"/>
      <family val="2"/>
      <scheme val="minor"/>
    </font>
    <font>
      <b/>
      <i/>
      <sz val="12"/>
      <color rgb="FFFF0000"/>
      <name val="Arial"/>
      <family val="2"/>
    </font>
    <font>
      <b/>
      <i/>
      <sz val="12"/>
      <color rgb="FF11366E"/>
      <name val="Arial"/>
      <family val="2"/>
    </font>
    <font>
      <i/>
      <sz val="12"/>
      <color rgb="FFFF0000"/>
      <name val="Arial"/>
      <family val="2"/>
    </font>
    <font>
      <i/>
      <sz val="11"/>
      <color rgb="FFFF0000"/>
      <name val="Aptos Narrow"/>
      <family val="2"/>
      <scheme val="minor"/>
    </font>
    <font>
      <b/>
      <sz val="12"/>
      <name val="Arial"/>
      <family val="2"/>
    </font>
    <font>
      <sz val="11"/>
      <color rgb="FFFF0000"/>
      <name val="Aptos Narrow"/>
      <family val="2"/>
      <scheme val="minor"/>
    </font>
    <font>
      <sz val="11"/>
      <color theme="0"/>
      <name val="Aptos Narrow"/>
      <family val="2"/>
      <scheme val="minor"/>
    </font>
    <font>
      <sz val="11"/>
      <name val="Arial"/>
      <family val="2"/>
    </font>
    <font>
      <b/>
      <i/>
      <sz val="12"/>
      <color theme="1"/>
      <name val="Arial"/>
      <family val="2"/>
    </font>
    <font>
      <b/>
      <u/>
      <sz val="12"/>
      <color theme="1"/>
      <name val="Arial"/>
      <family val="2"/>
    </font>
    <font>
      <b/>
      <sz val="12"/>
      <color rgb="FFFF0000"/>
      <name val="Arial"/>
      <family val="2"/>
    </font>
    <font>
      <sz val="12"/>
      <name val="Arial"/>
      <family val="2"/>
    </font>
    <font>
      <sz val="12"/>
      <color rgb="FF000000"/>
      <name val="Arial"/>
      <family val="2"/>
    </font>
    <font>
      <sz val="11"/>
      <color rgb="FF000000"/>
      <name val="Aptos Narrow"/>
      <family val="2"/>
      <scheme val="minor"/>
    </font>
    <font>
      <b/>
      <sz val="11"/>
      <color theme="1"/>
      <name val="Arial"/>
      <family val="2"/>
    </font>
    <font>
      <b/>
      <i/>
      <sz val="11"/>
      <color theme="1"/>
      <name val="Arial"/>
      <family val="2"/>
    </font>
    <font>
      <i/>
      <sz val="12"/>
      <color theme="1"/>
      <name val="Arial"/>
      <family val="2"/>
    </font>
    <font>
      <i/>
      <sz val="12"/>
      <color theme="1"/>
      <name val="Arial"/>
    </font>
  </fonts>
  <fills count="11">
    <fill>
      <patternFill patternType="none"/>
    </fill>
    <fill>
      <patternFill patternType="gray125"/>
    </fill>
    <fill>
      <patternFill patternType="solid">
        <fgColor rgb="FF11366E"/>
        <bgColor indexed="64"/>
      </patternFill>
    </fill>
    <fill>
      <patternFill patternType="solid">
        <fgColor rgb="FF197544"/>
        <bgColor indexed="64"/>
      </patternFill>
    </fill>
    <fill>
      <patternFill patternType="solid">
        <fgColor rgb="FF4D9E74"/>
        <bgColor indexed="64"/>
      </patternFill>
    </fill>
    <fill>
      <patternFill patternType="solid">
        <fgColor rgb="FFF28E2B"/>
        <bgColor indexed="64"/>
      </patternFill>
    </fill>
    <fill>
      <patternFill patternType="solid">
        <fgColor rgb="FF5333A8"/>
        <bgColor indexed="64"/>
      </patternFill>
    </fill>
    <fill>
      <patternFill patternType="solid">
        <fgColor rgb="FF004891"/>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304">
    <xf numFmtId="0" fontId="0" fillId="0" borderId="0" xfId="0"/>
    <xf numFmtId="0" fontId="2" fillId="0" borderId="0" xfId="0" applyFont="1"/>
    <xf numFmtId="0" fontId="3" fillId="0" borderId="0" xfId="0" applyFont="1"/>
    <xf numFmtId="0" fontId="4" fillId="0" borderId="0" xfId="0" applyFont="1"/>
    <xf numFmtId="0" fontId="6" fillId="2" borderId="0" xfId="0" applyFont="1" applyFill="1"/>
    <xf numFmtId="0" fontId="5" fillId="0" borderId="1" xfId="0" applyFont="1" applyBorder="1"/>
    <xf numFmtId="164" fontId="5" fillId="0" borderId="1" xfId="1" applyNumberFormat="1" applyFont="1" applyBorder="1"/>
    <xf numFmtId="0" fontId="5" fillId="0" borderId="1" xfId="0" applyFont="1" applyBorder="1" applyAlignment="1">
      <alignment horizontal="left"/>
    </xf>
    <xf numFmtId="0" fontId="7" fillId="0" borderId="1" xfId="0" applyFont="1" applyBorder="1"/>
    <xf numFmtId="165" fontId="5" fillId="0" borderId="1" xfId="2" applyNumberFormat="1" applyFont="1" applyBorder="1"/>
    <xf numFmtId="164" fontId="7" fillId="0" borderId="1" xfId="1" applyNumberFormat="1" applyFont="1" applyBorder="1"/>
    <xf numFmtId="165" fontId="7" fillId="0" borderId="1" xfId="2" applyNumberFormat="1" applyFont="1" applyBorder="1"/>
    <xf numFmtId="165" fontId="5" fillId="0" borderId="1" xfId="0" applyNumberFormat="1" applyFont="1" applyBorder="1"/>
    <xf numFmtId="0" fontId="5" fillId="3" borderId="0" xfId="0" applyFont="1" applyFill="1"/>
    <xf numFmtId="0" fontId="6" fillId="3" borderId="1" xfId="0" applyFont="1" applyFill="1" applyBorder="1"/>
    <xf numFmtId="0" fontId="6" fillId="3" borderId="0" xfId="0" applyFont="1" applyFill="1"/>
    <xf numFmtId="0" fontId="0" fillId="0" borderId="0" xfId="0" applyAlignment="1">
      <alignment horizontal="center"/>
    </xf>
    <xf numFmtId="0" fontId="5" fillId="4" borderId="0" xfId="0" applyFont="1" applyFill="1"/>
    <xf numFmtId="0" fontId="6" fillId="4" borderId="1" xfId="0" applyFont="1" applyFill="1" applyBorder="1"/>
    <xf numFmtId="0" fontId="6" fillId="4" borderId="0" xfId="0" applyFont="1" applyFill="1"/>
    <xf numFmtId="0" fontId="5" fillId="5" borderId="0" xfId="0" applyFont="1" applyFill="1"/>
    <xf numFmtId="0" fontId="6" fillId="5" borderId="1" xfId="0" applyFont="1" applyFill="1" applyBorder="1"/>
    <xf numFmtId="0" fontId="6" fillId="5" borderId="0" xfId="0" applyFont="1" applyFill="1"/>
    <xf numFmtId="0" fontId="5" fillId="6" borderId="0" xfId="0" applyFont="1" applyFill="1"/>
    <xf numFmtId="0" fontId="6" fillId="6" borderId="1" xfId="0" applyFont="1" applyFill="1" applyBorder="1"/>
    <xf numFmtId="0" fontId="6" fillId="6" borderId="0" xfId="0" applyFont="1" applyFill="1"/>
    <xf numFmtId="166" fontId="5" fillId="0" borderId="1" xfId="1" applyNumberFormat="1" applyFont="1" applyBorder="1"/>
    <xf numFmtId="166" fontId="7" fillId="0" borderId="1" xfId="1" applyNumberFormat="1" applyFont="1" applyBorder="1"/>
    <xf numFmtId="0" fontId="8" fillId="0" borderId="0" xfId="0" applyFont="1"/>
    <xf numFmtId="0" fontId="10" fillId="0" borderId="0" xfId="0" applyFont="1"/>
    <xf numFmtId="0" fontId="5" fillId="7" borderId="0" xfId="0" applyFont="1" applyFill="1"/>
    <xf numFmtId="0" fontId="6" fillId="7" borderId="0" xfId="0" applyFont="1" applyFill="1"/>
    <xf numFmtId="0" fontId="11" fillId="0" borderId="0" xfId="0" applyFont="1"/>
    <xf numFmtId="0" fontId="12" fillId="0" borderId="0" xfId="0" applyFont="1"/>
    <xf numFmtId="0" fontId="6" fillId="7" borderId="7" xfId="0" applyFont="1" applyFill="1" applyBorder="1" applyAlignment="1">
      <alignment horizontal="center"/>
    </xf>
    <xf numFmtId="166" fontId="5" fillId="0" borderId="5" xfId="1" applyNumberFormat="1" applyFont="1" applyBorder="1"/>
    <xf numFmtId="166" fontId="7" fillId="0" borderId="5" xfId="1" applyNumberFormat="1" applyFont="1" applyBorder="1"/>
    <xf numFmtId="165" fontId="5" fillId="0" borderId="6" xfId="2" applyNumberFormat="1" applyFont="1" applyBorder="1"/>
    <xf numFmtId="166" fontId="0" fillId="0" borderId="0" xfId="0" applyNumberFormat="1"/>
    <xf numFmtId="0" fontId="6" fillId="7" borderId="9" xfId="0" applyFont="1" applyFill="1" applyBorder="1" applyAlignment="1">
      <alignment horizontal="center"/>
    </xf>
    <xf numFmtId="165" fontId="7" fillId="0" borderId="6" xfId="2" applyNumberFormat="1" applyFont="1" applyBorder="1"/>
    <xf numFmtId="165" fontId="5" fillId="0" borderId="5" xfId="2" applyNumberFormat="1" applyFont="1" applyBorder="1"/>
    <xf numFmtId="165" fontId="7" fillId="0" borderId="5" xfId="2" applyNumberFormat="1" applyFont="1" applyBorder="1"/>
    <xf numFmtId="0" fontId="5" fillId="0" borderId="6" xfId="0" applyFont="1" applyBorder="1"/>
    <xf numFmtId="164" fontId="7" fillId="0" borderId="5" xfId="1" applyNumberFormat="1" applyFont="1" applyBorder="1"/>
    <xf numFmtId="164" fontId="5" fillId="0" borderId="5" xfId="1" applyNumberFormat="1" applyFont="1" applyBorder="1"/>
    <xf numFmtId="0" fontId="6" fillId="3" borderId="7" xfId="0" applyFont="1" applyFill="1" applyBorder="1" applyAlignment="1">
      <alignment horizontal="center"/>
    </xf>
    <xf numFmtId="165" fontId="5" fillId="0" borderId="1" xfId="2" applyNumberFormat="1" applyFont="1" applyBorder="1" applyAlignment="1">
      <alignment horizontal="right"/>
    </xf>
    <xf numFmtId="0" fontId="6" fillId="5" borderId="0" xfId="0" applyFont="1" applyFill="1" applyAlignment="1">
      <alignment horizontal="center"/>
    </xf>
    <xf numFmtId="0" fontId="6" fillId="3" borderId="0" xfId="0" applyFont="1" applyFill="1" applyAlignment="1">
      <alignment horizontal="center"/>
    </xf>
    <xf numFmtId="0" fontId="6" fillId="6" borderId="0" xfId="0" applyFont="1" applyFill="1" applyAlignment="1">
      <alignment horizontal="center"/>
    </xf>
    <xf numFmtId="0" fontId="3" fillId="0" borderId="1" xfId="0" applyFont="1" applyBorder="1"/>
    <xf numFmtId="165" fontId="5" fillId="0" borderId="1" xfId="0" applyNumberFormat="1" applyFont="1" applyBorder="1" applyAlignment="1">
      <alignment horizontal="right"/>
    </xf>
    <xf numFmtId="0" fontId="6" fillId="3" borderId="1" xfId="0" applyFont="1" applyFill="1" applyBorder="1" applyAlignment="1">
      <alignment horizontal="center" vertical="center"/>
    </xf>
    <xf numFmtId="0" fontId="6" fillId="3" borderId="5" xfId="0" applyFont="1" applyFill="1" applyBorder="1" applyAlignment="1">
      <alignment horizontal="center" vertical="center"/>
    </xf>
    <xf numFmtId="164" fontId="5" fillId="0" borderId="14" xfId="0" applyNumberFormat="1" applyFont="1" applyBorder="1"/>
    <xf numFmtId="164" fontId="5" fillId="0" borderId="1" xfId="0" applyNumberFormat="1" applyFont="1" applyBorder="1"/>
    <xf numFmtId="164" fontId="5" fillId="0" borderId="14" xfId="0" applyNumberFormat="1" applyFont="1" applyBorder="1" applyAlignment="1">
      <alignment horizontal="right"/>
    </xf>
    <xf numFmtId="164" fontId="5" fillId="0" borderId="1" xfId="0" applyNumberFormat="1" applyFont="1" applyBorder="1" applyAlignment="1">
      <alignment horizontal="right"/>
    </xf>
    <xf numFmtId="165" fontId="5" fillId="8" borderId="15" xfId="0" applyNumberFormat="1" applyFont="1" applyFill="1" applyBorder="1"/>
    <xf numFmtId="165" fontId="5" fillId="8" borderId="15" xfId="0" applyNumberFormat="1" applyFont="1" applyFill="1" applyBorder="1" applyAlignment="1">
      <alignment horizontal="right"/>
    </xf>
    <xf numFmtId="0" fontId="6" fillId="5" borderId="6" xfId="0" applyFont="1" applyFill="1" applyBorder="1" applyAlignment="1">
      <alignment horizontal="center" vertical="center" wrapText="1"/>
    </xf>
    <xf numFmtId="0" fontId="6" fillId="5" borderId="5" xfId="0" applyFont="1" applyFill="1" applyBorder="1" applyAlignment="1">
      <alignment horizontal="center" vertical="center"/>
    </xf>
    <xf numFmtId="164" fontId="5" fillId="0" borderId="5" xfId="0" applyNumberFormat="1" applyFont="1" applyBorder="1"/>
    <xf numFmtId="0" fontId="5" fillId="0" borderId="16" xfId="0" applyFont="1" applyBorder="1"/>
    <xf numFmtId="0" fontId="5" fillId="0" borderId="0" xfId="0" applyFont="1" applyAlignment="1">
      <alignment horizontal="right"/>
    </xf>
    <xf numFmtId="6" fontId="5" fillId="0" borderId="1" xfId="0" applyNumberFormat="1" applyFont="1" applyBorder="1"/>
    <xf numFmtId="164" fontId="5" fillId="0" borderId="12" xfId="3" applyNumberFormat="1" applyFont="1" applyBorder="1"/>
    <xf numFmtId="164" fontId="5" fillId="0" borderId="1" xfId="3" applyNumberFormat="1" applyFont="1" applyBorder="1"/>
    <xf numFmtId="165" fontId="5" fillId="0" borderId="6" xfId="0" applyNumberFormat="1" applyFont="1" applyBorder="1"/>
    <xf numFmtId="0" fontId="5" fillId="0" borderId="17" xfId="0" applyFont="1" applyBorder="1" applyAlignment="1">
      <alignment horizontal="right"/>
    </xf>
    <xf numFmtId="165" fontId="5" fillId="0" borderId="17" xfId="2" applyNumberFormat="1" applyFont="1" applyFill="1" applyBorder="1"/>
    <xf numFmtId="0" fontId="6" fillId="6" borderId="6" xfId="0" applyFont="1" applyFill="1" applyBorder="1" applyAlignment="1">
      <alignment horizontal="center" vertical="center" wrapText="1"/>
    </xf>
    <xf numFmtId="0" fontId="6" fillId="6" borderId="5" xfId="0" applyFont="1" applyFill="1" applyBorder="1" applyAlignment="1">
      <alignment horizontal="center" vertical="center"/>
    </xf>
    <xf numFmtId="165" fontId="5" fillId="0" borderId="15" xfId="0" applyNumberFormat="1" applyFont="1" applyBorder="1"/>
    <xf numFmtId="0" fontId="7" fillId="0" borderId="4" xfId="0" applyFont="1" applyBorder="1"/>
    <xf numFmtId="0" fontId="5" fillId="0" borderId="19" xfId="0" applyFont="1" applyBorder="1"/>
    <xf numFmtId="165" fontId="5" fillId="0" borderId="19" xfId="2" applyNumberFormat="1" applyFont="1" applyBorder="1"/>
    <xf numFmtId="165" fontId="7" fillId="0" borderId="4" xfId="2" applyNumberFormat="1" applyFont="1" applyBorder="1"/>
    <xf numFmtId="165" fontId="7" fillId="0" borderId="11" xfId="2" applyNumberFormat="1" applyFont="1" applyBorder="1"/>
    <xf numFmtId="0" fontId="3" fillId="0" borderId="0" xfId="0" applyFont="1" applyAlignment="1">
      <alignment horizontal="left" wrapText="1"/>
    </xf>
    <xf numFmtId="0" fontId="6" fillId="7" borderId="1" xfId="0" applyFont="1" applyFill="1" applyBorder="1" applyAlignment="1">
      <alignment horizontal="center"/>
    </xf>
    <xf numFmtId="0" fontId="7" fillId="0" borderId="4" xfId="0" applyFont="1" applyBorder="1" applyAlignment="1">
      <alignment horizontal="left"/>
    </xf>
    <xf numFmtId="164" fontId="5" fillId="0" borderId="6" xfId="2" applyNumberFormat="1" applyFont="1" applyBorder="1"/>
    <xf numFmtId="164" fontId="5" fillId="0" borderId="18" xfId="1" applyNumberFormat="1" applyFont="1" applyBorder="1"/>
    <xf numFmtId="164" fontId="7" fillId="0" borderId="4" xfId="1" applyNumberFormat="1" applyFont="1" applyBorder="1"/>
    <xf numFmtId="164" fontId="7" fillId="0" borderId="4" xfId="0" applyNumberFormat="1" applyFont="1" applyBorder="1"/>
    <xf numFmtId="0" fontId="14" fillId="0" borderId="0" xfId="0" applyFont="1"/>
    <xf numFmtId="0" fontId="15" fillId="0" borderId="0" xfId="0" applyFont="1"/>
    <xf numFmtId="0" fontId="17" fillId="0" borderId="0" xfId="0" applyFont="1"/>
    <xf numFmtId="0" fontId="18" fillId="0" borderId="0" xfId="0" applyFont="1"/>
    <xf numFmtId="0" fontId="6" fillId="7" borderId="5" xfId="0" applyFont="1" applyFill="1" applyBorder="1" applyAlignment="1">
      <alignment horizontal="center" vertical="center"/>
    </xf>
    <xf numFmtId="0" fontId="7" fillId="0" borderId="0" xfId="0" applyFont="1"/>
    <xf numFmtId="0" fontId="7" fillId="0" borderId="2" xfId="0" applyFont="1" applyBorder="1"/>
    <xf numFmtId="164" fontId="7" fillId="0" borderId="2" xfId="1" applyNumberFormat="1" applyFont="1" applyBorder="1"/>
    <xf numFmtId="164" fontId="7" fillId="0" borderId="1" xfId="0" applyNumberFormat="1" applyFont="1" applyBorder="1"/>
    <xf numFmtId="0" fontId="7" fillId="0" borderId="0" xfId="0" applyFont="1" applyAlignment="1">
      <alignment horizontal="left"/>
    </xf>
    <xf numFmtId="0" fontId="5" fillId="4" borderId="2" xfId="0" applyFont="1" applyFill="1" applyBorder="1"/>
    <xf numFmtId="0" fontId="6" fillId="4" borderId="5" xfId="0" applyFont="1" applyFill="1" applyBorder="1"/>
    <xf numFmtId="0" fontId="19" fillId="0" borderId="0" xfId="0" applyFont="1"/>
    <xf numFmtId="0" fontId="6" fillId="3" borderId="15" xfId="0" applyFont="1" applyFill="1" applyBorder="1" applyAlignment="1">
      <alignment horizontal="center"/>
    </xf>
    <xf numFmtId="0" fontId="6" fillId="7" borderId="5" xfId="0" applyFont="1" applyFill="1" applyBorder="1" applyAlignment="1">
      <alignment horizontal="center"/>
    </xf>
    <xf numFmtId="166" fontId="7" fillId="0" borderId="4" xfId="1" applyNumberFormat="1" applyFont="1" applyBorder="1"/>
    <xf numFmtId="166" fontId="7" fillId="0" borderId="8" xfId="1" applyNumberFormat="1" applyFont="1" applyBorder="1"/>
    <xf numFmtId="165" fontId="7" fillId="0" borderId="8" xfId="2" applyNumberFormat="1" applyFont="1" applyBorder="1"/>
    <xf numFmtId="166" fontId="7" fillId="0" borderId="4" xfId="0" applyNumberFormat="1" applyFont="1" applyBorder="1"/>
    <xf numFmtId="166" fontId="7" fillId="0" borderId="8" xfId="0" applyNumberFormat="1" applyFont="1" applyBorder="1"/>
    <xf numFmtId="0" fontId="13" fillId="0" borderId="4" xfId="0" applyFont="1" applyBorder="1"/>
    <xf numFmtId="164" fontId="7" fillId="0" borderId="8" xfId="1" applyNumberFormat="1" applyFont="1" applyBorder="1"/>
    <xf numFmtId="164" fontId="7" fillId="0" borderId="8" xfId="0" applyNumberFormat="1" applyFont="1" applyBorder="1"/>
    <xf numFmtId="166" fontId="5" fillId="0" borderId="6" xfId="1" applyNumberFormat="1" applyFont="1" applyBorder="1"/>
    <xf numFmtId="166" fontId="7" fillId="0" borderId="6" xfId="1" applyNumberFormat="1" applyFont="1" applyBorder="1"/>
    <xf numFmtId="165" fontId="5" fillId="0" borderId="14" xfId="2" applyNumberFormat="1" applyFont="1" applyBorder="1"/>
    <xf numFmtId="0" fontId="6" fillId="4" borderId="7" xfId="0" applyFont="1" applyFill="1" applyBorder="1" applyAlignment="1">
      <alignment horizontal="center"/>
    </xf>
    <xf numFmtId="0" fontId="6" fillId="6" borderId="4" xfId="0" applyFont="1" applyFill="1" applyBorder="1" applyAlignment="1">
      <alignment horizontal="center"/>
    </xf>
    <xf numFmtId="0" fontId="5" fillId="6" borderId="1" xfId="0" applyFont="1" applyFill="1" applyBorder="1"/>
    <xf numFmtId="165" fontId="5" fillId="0" borderId="5" xfId="0" applyNumberFormat="1" applyFont="1" applyBorder="1"/>
    <xf numFmtId="165" fontId="5" fillId="0" borderId="20" xfId="0" applyNumberFormat="1" applyFont="1" applyBorder="1"/>
    <xf numFmtId="166" fontId="5" fillId="0" borderId="1" xfId="1" applyNumberFormat="1" applyFont="1" applyFill="1" applyBorder="1"/>
    <xf numFmtId="165" fontId="5" fillId="0" borderId="6" xfId="2" applyNumberFormat="1" applyFont="1" applyFill="1" applyBorder="1"/>
    <xf numFmtId="166" fontId="5" fillId="0" borderId="5" xfId="1" applyNumberFormat="1" applyFont="1" applyFill="1" applyBorder="1"/>
    <xf numFmtId="0" fontId="5" fillId="0" borderId="18" xfId="0" applyFont="1" applyBorder="1"/>
    <xf numFmtId="166" fontId="5" fillId="0" borderId="18" xfId="1" applyNumberFormat="1" applyFont="1" applyFill="1" applyBorder="1"/>
    <xf numFmtId="165" fontId="5" fillId="0" borderId="19" xfId="2" applyNumberFormat="1" applyFont="1" applyFill="1" applyBorder="1"/>
    <xf numFmtId="166" fontId="5" fillId="0" borderId="20" xfId="1" applyNumberFormat="1" applyFont="1" applyFill="1" applyBorder="1"/>
    <xf numFmtId="166" fontId="5" fillId="0" borderId="18" xfId="1" applyNumberFormat="1" applyFont="1" applyBorder="1"/>
    <xf numFmtId="165" fontId="5" fillId="0" borderId="8" xfId="0" applyNumberFormat="1" applyFont="1" applyBorder="1"/>
    <xf numFmtId="165" fontId="5" fillId="0" borderId="5" xfId="0" applyNumberFormat="1" applyFont="1" applyBorder="1" applyAlignment="1">
      <alignment horizontal="right"/>
    </xf>
    <xf numFmtId="164" fontId="5" fillId="0" borderId="6" xfId="0" applyNumberFormat="1" applyFont="1" applyBorder="1"/>
    <xf numFmtId="164" fontId="5" fillId="0" borderId="6" xfId="0" applyNumberFormat="1" applyFont="1" applyBorder="1" applyAlignment="1">
      <alignment horizontal="right"/>
    </xf>
    <xf numFmtId="0" fontId="5" fillId="0" borderId="26" xfId="0" applyFont="1" applyBorder="1" applyAlignment="1">
      <alignment horizontal="right"/>
    </xf>
    <xf numFmtId="10" fontId="5" fillId="0" borderId="5" xfId="0" applyNumberFormat="1" applyFont="1" applyBorder="1"/>
    <xf numFmtId="164" fontId="5" fillId="0" borderId="0" xfId="0" applyNumberFormat="1" applyFont="1" applyAlignment="1">
      <alignment horizontal="right"/>
    </xf>
    <xf numFmtId="164" fontId="5" fillId="0" borderId="18" xfId="0" applyNumberFormat="1" applyFont="1" applyBorder="1"/>
    <xf numFmtId="164" fontId="7" fillId="0" borderId="6" xfId="2" applyNumberFormat="1" applyFont="1" applyBorder="1"/>
    <xf numFmtId="164" fontId="7" fillId="0" borderId="5" xfId="2" applyNumberFormat="1" applyFont="1" applyBorder="1"/>
    <xf numFmtId="164" fontId="5" fillId="0" borderId="5" xfId="2" applyNumberFormat="1" applyFont="1" applyBorder="1"/>
    <xf numFmtId="0" fontId="5" fillId="0" borderId="4" xfId="0" applyFont="1" applyBorder="1" applyAlignment="1">
      <alignment horizontal="left"/>
    </xf>
    <xf numFmtId="164" fontId="5" fillId="0" borderId="4" xfId="1" applyNumberFormat="1" applyFont="1" applyBorder="1"/>
    <xf numFmtId="165" fontId="5" fillId="0" borderId="11" xfId="2" applyNumberFormat="1" applyFont="1" applyBorder="1"/>
    <xf numFmtId="164" fontId="5" fillId="0" borderId="8" xfId="1" applyNumberFormat="1" applyFont="1" applyBorder="1"/>
    <xf numFmtId="164" fontId="5" fillId="0" borderId="11" xfId="2" applyNumberFormat="1" applyFont="1" applyBorder="1"/>
    <xf numFmtId="164" fontId="7" fillId="0" borderId="1" xfId="2" applyNumberFormat="1" applyFont="1" applyBorder="1"/>
    <xf numFmtId="0" fontId="6" fillId="3" borderId="5" xfId="0" applyFont="1" applyFill="1" applyBorder="1" applyAlignment="1">
      <alignment horizontal="center"/>
    </xf>
    <xf numFmtId="0" fontId="6" fillId="7" borderId="1" xfId="0" applyFont="1" applyFill="1" applyBorder="1" applyAlignment="1">
      <alignment horizontal="center" vertical="center" wrapText="1"/>
    </xf>
    <xf numFmtId="164" fontId="5" fillId="0" borderId="15" xfId="0" applyNumberFormat="1" applyFont="1" applyBorder="1"/>
    <xf numFmtId="164" fontId="5" fillId="0" borderId="24" xfId="0" applyNumberFormat="1" applyFont="1" applyBorder="1"/>
    <xf numFmtId="165" fontId="5" fillId="0" borderId="20" xfId="2" applyNumberFormat="1" applyFont="1" applyBorder="1"/>
    <xf numFmtId="165" fontId="5" fillId="0" borderId="18" xfId="2" applyNumberFormat="1" applyFont="1" applyBorder="1"/>
    <xf numFmtId="0" fontId="6" fillId="7" borderId="14" xfId="0" applyFont="1" applyFill="1" applyBorder="1" applyAlignment="1">
      <alignment horizontal="center" vertical="center"/>
    </xf>
    <xf numFmtId="164" fontId="5" fillId="0" borderId="14" xfId="3" applyNumberFormat="1" applyFont="1" applyBorder="1"/>
    <xf numFmtId="0" fontId="6" fillId="7" borderId="15" xfId="0" applyFont="1" applyFill="1" applyBorder="1" applyAlignment="1">
      <alignment horizontal="center" vertical="center" wrapText="1"/>
    </xf>
    <xf numFmtId="165" fontId="5" fillId="0" borderId="24" xfId="0" applyNumberFormat="1" applyFont="1" applyBorder="1"/>
    <xf numFmtId="164" fontId="5" fillId="0" borderId="20" xfId="3" applyNumberFormat="1" applyFont="1" applyBorder="1"/>
    <xf numFmtId="164" fontId="5" fillId="0" borderId="18" xfId="3" applyNumberFormat="1" applyFont="1" applyBorder="1"/>
    <xf numFmtId="164" fontId="7" fillId="0" borderId="27" xfId="0" applyNumberFormat="1" applyFont="1" applyBorder="1"/>
    <xf numFmtId="165" fontId="7" fillId="0" borderId="28" xfId="2" applyNumberFormat="1" applyFont="1" applyBorder="1"/>
    <xf numFmtId="165" fontId="7" fillId="0" borderId="27" xfId="0" applyNumberFormat="1" applyFont="1" applyBorder="1"/>
    <xf numFmtId="164" fontId="7" fillId="0" borderId="28" xfId="0" applyNumberFormat="1" applyFont="1" applyBorder="1"/>
    <xf numFmtId="0" fontId="6" fillId="4" borderId="5" xfId="0" applyFont="1" applyFill="1" applyBorder="1" applyAlignment="1">
      <alignment horizontal="center" vertical="center"/>
    </xf>
    <xf numFmtId="0" fontId="6" fillId="4" borderId="1" xfId="0" applyFont="1" applyFill="1" applyBorder="1" applyAlignment="1">
      <alignment horizontal="center" vertical="center"/>
    </xf>
    <xf numFmtId="0" fontId="16" fillId="0" borderId="1" xfId="0" applyFont="1" applyBorder="1"/>
    <xf numFmtId="0" fontId="0" fillId="0" borderId="1" xfId="0" applyBorder="1" applyAlignment="1">
      <alignment horizontal="center"/>
    </xf>
    <xf numFmtId="0" fontId="6" fillId="7" borderId="4" xfId="0" applyFont="1" applyFill="1" applyBorder="1" applyAlignment="1">
      <alignment horizontal="center" vertical="center"/>
    </xf>
    <xf numFmtId="0" fontId="6" fillId="7" borderId="11" xfId="0" applyFont="1" applyFill="1" applyBorder="1" applyAlignment="1">
      <alignment horizontal="center" vertical="center" wrapText="1"/>
    </xf>
    <xf numFmtId="0" fontId="6" fillId="7" borderId="0" xfId="0" applyFont="1" applyFill="1" applyAlignment="1">
      <alignment vertical="center"/>
    </xf>
    <xf numFmtId="0" fontId="21" fillId="0" borderId="6" xfId="0" applyFont="1" applyBorder="1"/>
    <xf numFmtId="0" fontId="21" fillId="0" borderId="1" xfId="0" applyFont="1" applyBorder="1"/>
    <xf numFmtId="0" fontId="21" fillId="0" borderId="6" xfId="0" applyFont="1" applyBorder="1" applyAlignment="1">
      <alignment wrapText="1"/>
    </xf>
    <xf numFmtId="165" fontId="21" fillId="0" borderId="1" xfId="0" applyNumberFormat="1" applyFont="1" applyBorder="1"/>
    <xf numFmtId="165" fontId="21" fillId="0" borderId="15" xfId="0" applyNumberFormat="1" applyFont="1" applyBorder="1"/>
    <xf numFmtId="0" fontId="7" fillId="0" borderId="3" xfId="0" applyFont="1" applyBorder="1"/>
    <xf numFmtId="0" fontId="5" fillId="0" borderId="0" xfId="0" applyFont="1" applyAlignment="1">
      <alignment wrapText="1"/>
    </xf>
    <xf numFmtId="165" fontId="21" fillId="0" borderId="5" xfId="0" applyNumberFormat="1" applyFont="1" applyBorder="1"/>
    <xf numFmtId="0" fontId="6" fillId="4" borderId="15" xfId="0" applyFont="1" applyFill="1" applyBorder="1" applyAlignment="1">
      <alignment horizontal="center" vertical="center" wrapText="1"/>
    </xf>
    <xf numFmtId="164" fontId="5" fillId="8" borderId="15" xfId="0" applyNumberFormat="1" applyFont="1" applyFill="1" applyBorder="1"/>
    <xf numFmtId="0" fontId="6" fillId="3" borderId="15" xfId="0" applyFont="1" applyFill="1" applyBorder="1" applyAlignment="1">
      <alignment horizontal="center" vertical="center" wrapText="1"/>
    </xf>
    <xf numFmtId="164" fontId="5" fillId="8" borderId="15" xfId="0" applyNumberFormat="1" applyFont="1" applyFill="1" applyBorder="1" applyAlignment="1">
      <alignment horizontal="right"/>
    </xf>
    <xf numFmtId="164" fontId="5" fillId="0" borderId="13" xfId="0" applyNumberFormat="1" applyFont="1" applyBorder="1"/>
    <xf numFmtId="0" fontId="6" fillId="5" borderId="15" xfId="0" applyFont="1" applyFill="1" applyBorder="1" applyAlignment="1">
      <alignment horizontal="center" vertical="center" wrapText="1"/>
    </xf>
    <xf numFmtId="164" fontId="5" fillId="0" borderId="15" xfId="2" applyNumberFormat="1" applyFont="1" applyFill="1" applyBorder="1"/>
    <xf numFmtId="164" fontId="5" fillId="0" borderId="15" xfId="2" applyNumberFormat="1" applyFont="1" applyFill="1" applyBorder="1" applyAlignment="1">
      <alignment horizontal="right"/>
    </xf>
    <xf numFmtId="0" fontId="6" fillId="6" borderId="15" xfId="0" applyFont="1" applyFill="1" applyBorder="1" applyAlignment="1">
      <alignment horizontal="center" vertical="center" wrapText="1"/>
    </xf>
    <xf numFmtId="0" fontId="6" fillId="6" borderId="8" xfId="0" applyFont="1" applyFill="1" applyBorder="1" applyAlignment="1">
      <alignment horizontal="center"/>
    </xf>
    <xf numFmtId="164" fontId="7" fillId="0" borderId="7" xfId="1" applyNumberFormat="1" applyFont="1" applyBorder="1"/>
    <xf numFmtId="0" fontId="7" fillId="0" borderId="3" xfId="0" applyFont="1" applyBorder="1" applyAlignment="1">
      <alignment horizontal="center" wrapText="1"/>
    </xf>
    <xf numFmtId="0" fontId="3" fillId="0" borderId="0" xfId="0" applyFont="1" applyAlignment="1">
      <alignment horizontal="center"/>
    </xf>
    <xf numFmtId="0" fontId="3" fillId="0" borderId="0" xfId="0" applyFont="1" applyAlignment="1">
      <alignment vertical="center"/>
    </xf>
    <xf numFmtId="0" fontId="24" fillId="10" borderId="0" xfId="0" applyFont="1" applyFill="1"/>
    <xf numFmtId="0" fontId="24" fillId="10" borderId="0" xfId="0" applyFont="1" applyFill="1" applyAlignment="1">
      <alignment vertical="center"/>
    </xf>
    <xf numFmtId="0" fontId="7" fillId="0" borderId="1" xfId="0" applyFont="1" applyBorder="1" applyAlignment="1">
      <alignment horizontal="left"/>
    </xf>
    <xf numFmtId="165" fontId="5" fillId="0" borderId="8" xfId="2" applyNumberFormat="1" applyFont="1" applyBorder="1"/>
    <xf numFmtId="0" fontId="5" fillId="0" borderId="18" xfId="0" applyFont="1" applyBorder="1" applyAlignment="1">
      <alignment horizontal="left"/>
    </xf>
    <xf numFmtId="164" fontId="5" fillId="0" borderId="20" xfId="1" applyNumberFormat="1" applyFont="1" applyBorder="1"/>
    <xf numFmtId="166" fontId="5" fillId="0" borderId="4" xfId="1" applyNumberFormat="1" applyFont="1" applyBorder="1"/>
    <xf numFmtId="166" fontId="5" fillId="0" borderId="8" xfId="1" applyNumberFormat="1" applyFont="1" applyBorder="1"/>
    <xf numFmtId="166" fontId="5" fillId="0" borderId="20" xfId="1" applyNumberFormat="1" applyFont="1" applyBorder="1"/>
    <xf numFmtId="166" fontId="5" fillId="0" borderId="11" xfId="1" applyNumberFormat="1" applyFont="1" applyBorder="1"/>
    <xf numFmtId="165" fontId="7" fillId="0" borderId="15" xfId="2" applyNumberFormat="1" applyFont="1" applyBorder="1"/>
    <xf numFmtId="166" fontId="5" fillId="0" borderId="19" xfId="1" applyNumberFormat="1" applyFont="1" applyBorder="1"/>
    <xf numFmtId="0" fontId="5" fillId="0" borderId="4" xfId="0" applyFont="1" applyBorder="1"/>
    <xf numFmtId="164" fontId="5" fillId="0" borderId="8" xfId="2" applyNumberFormat="1" applyFont="1" applyBorder="1"/>
    <xf numFmtId="164" fontId="5" fillId="0" borderId="20" xfId="2" applyNumberFormat="1" applyFont="1" applyBorder="1"/>
    <xf numFmtId="165" fontId="5" fillId="0" borderId="24" xfId="2" applyNumberFormat="1" applyFont="1" applyBorder="1"/>
    <xf numFmtId="164" fontId="5" fillId="0" borderId="4" xfId="2" applyNumberFormat="1" applyFont="1" applyFill="1" applyBorder="1"/>
    <xf numFmtId="164" fontId="7" fillId="0" borderId="12" xfId="0" applyNumberFormat="1" applyFont="1" applyBorder="1"/>
    <xf numFmtId="164" fontId="7" fillId="0" borderId="13" xfId="0" applyNumberFormat="1" applyFont="1" applyBorder="1"/>
    <xf numFmtId="164" fontId="5" fillId="0" borderId="19" xfId="2" applyNumberFormat="1" applyFont="1" applyBorder="1"/>
    <xf numFmtId="0" fontId="6" fillId="7" borderId="6" xfId="0" applyFont="1" applyFill="1" applyBorder="1" applyAlignment="1">
      <alignment horizontal="center" vertical="center" wrapText="1"/>
    </xf>
    <xf numFmtId="0" fontId="6" fillId="7" borderId="12" xfId="0" applyFont="1" applyFill="1" applyBorder="1" applyAlignment="1">
      <alignment horizontal="center"/>
    </xf>
    <xf numFmtId="0" fontId="6" fillId="7" borderId="17" xfId="0" applyFont="1" applyFill="1" applyBorder="1" applyAlignment="1">
      <alignment horizontal="center"/>
    </xf>
    <xf numFmtId="0" fontId="5" fillId="0" borderId="0" xfId="0" applyFont="1" applyAlignment="1">
      <alignment horizontal="left" wrapText="1"/>
    </xf>
    <xf numFmtId="0" fontId="6" fillId="9" borderId="0" xfId="0" applyFont="1" applyFill="1"/>
    <xf numFmtId="0" fontId="3" fillId="0" borderId="0" xfId="0" applyFont="1" applyAlignment="1">
      <alignment vertical="center" wrapText="1"/>
    </xf>
    <xf numFmtId="0" fontId="5" fillId="0" borderId="0" xfId="0" applyFont="1"/>
    <xf numFmtId="0" fontId="6" fillId="5" borderId="1" xfId="0" applyFont="1" applyFill="1" applyBorder="1" applyAlignment="1">
      <alignment horizontal="center"/>
    </xf>
    <xf numFmtId="0" fontId="6" fillId="5" borderId="6" xfId="0" applyFont="1" applyFill="1" applyBorder="1" applyAlignment="1">
      <alignment horizontal="center"/>
    </xf>
    <xf numFmtId="0" fontId="6" fillId="6" borderId="1" xfId="0" applyFont="1" applyFill="1" applyBorder="1" applyAlignment="1">
      <alignment horizontal="center"/>
    </xf>
    <xf numFmtId="0" fontId="6" fillId="5" borderId="5" xfId="0" applyFont="1" applyFill="1" applyBorder="1" applyAlignment="1">
      <alignment horizontal="center"/>
    </xf>
    <xf numFmtId="0" fontId="6" fillId="6" borderId="5" xfId="0" applyFont="1" applyFill="1" applyBorder="1" applyAlignment="1">
      <alignment horizontal="center"/>
    </xf>
    <xf numFmtId="0" fontId="6" fillId="7" borderId="1" xfId="0" applyFont="1" applyFill="1" applyBorder="1" applyAlignment="1">
      <alignment horizontal="center" vertical="center"/>
    </xf>
    <xf numFmtId="0" fontId="6" fillId="7" borderId="6" xfId="0" applyFont="1" applyFill="1" applyBorder="1" applyAlignment="1">
      <alignment horizontal="center" vertical="center"/>
    </xf>
    <xf numFmtId="0" fontId="6" fillId="3" borderId="1" xfId="0" applyFont="1" applyFill="1" applyBorder="1" applyAlignment="1">
      <alignment horizontal="center"/>
    </xf>
    <xf numFmtId="0" fontId="6" fillId="4" borderId="1" xfId="0" applyFont="1" applyFill="1" applyBorder="1" applyAlignment="1">
      <alignment horizontal="center"/>
    </xf>
    <xf numFmtId="0" fontId="6" fillId="4" borderId="6" xfId="0" applyFont="1" applyFill="1" applyBorder="1" applyAlignment="1">
      <alignment horizontal="center"/>
    </xf>
    <xf numFmtId="0" fontId="6" fillId="4" borderId="5" xfId="0" applyFont="1" applyFill="1" applyBorder="1" applyAlignment="1">
      <alignment horizontal="center"/>
    </xf>
    <xf numFmtId="0" fontId="6" fillId="4" borderId="17" xfId="0" applyFont="1" applyFill="1" applyBorder="1" applyAlignment="1">
      <alignment horizontal="center"/>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2" xfId="0" applyFont="1" applyFill="1" applyBorder="1" applyAlignment="1">
      <alignment horizontal="center"/>
    </xf>
    <xf numFmtId="0" fontId="6" fillId="3"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6" borderId="1" xfId="0" applyFont="1" applyFill="1" applyBorder="1" applyAlignment="1">
      <alignment horizontal="center" vertical="center"/>
    </xf>
    <xf numFmtId="0" fontId="5" fillId="0" borderId="0" xfId="0" applyFont="1" applyAlignment="1">
      <alignment horizontal="left" wrapText="1"/>
    </xf>
    <xf numFmtId="0" fontId="20" fillId="0" borderId="0" xfId="0" applyFont="1" applyAlignment="1">
      <alignment horizontal="left" wrapText="1"/>
    </xf>
    <xf numFmtId="0" fontId="6" fillId="2" borderId="0" xfId="0" applyFont="1" applyFill="1" applyAlignment="1">
      <alignment horizontal="center"/>
    </xf>
    <xf numFmtId="0" fontId="3" fillId="0" borderId="0" xfId="0" applyFont="1" applyAlignment="1">
      <alignment vertical="center" wrapText="1"/>
    </xf>
    <xf numFmtId="0" fontId="23" fillId="0" borderId="0" xfId="0" applyFont="1" applyAlignment="1">
      <alignment vertical="center"/>
    </xf>
    <xf numFmtId="0" fontId="23" fillId="10" borderId="0" xfId="0" applyFont="1" applyFill="1" applyAlignment="1">
      <alignment horizontal="left" vertical="center"/>
    </xf>
    <xf numFmtId="0" fontId="6" fillId="5" borderId="1" xfId="0" applyFont="1" applyFill="1" applyBorder="1" applyAlignment="1">
      <alignment horizontal="center"/>
    </xf>
    <xf numFmtId="0" fontId="6" fillId="5" borderId="6" xfId="0" applyFont="1" applyFill="1" applyBorder="1" applyAlignment="1">
      <alignment horizontal="center"/>
    </xf>
    <xf numFmtId="0" fontId="6" fillId="6" borderId="1" xfId="0" applyFont="1" applyFill="1" applyBorder="1" applyAlignment="1">
      <alignment horizontal="center"/>
    </xf>
    <xf numFmtId="0" fontId="6" fillId="6" borderId="6" xfId="0" applyFont="1" applyFill="1" applyBorder="1" applyAlignment="1">
      <alignment horizontal="center"/>
    </xf>
    <xf numFmtId="0" fontId="6" fillId="5" borderId="5" xfId="0" applyFont="1" applyFill="1" applyBorder="1" applyAlignment="1">
      <alignment horizontal="center"/>
    </xf>
    <xf numFmtId="0" fontId="6" fillId="6" borderId="5" xfId="0" applyFont="1" applyFill="1" applyBorder="1" applyAlignment="1">
      <alignment horizontal="center"/>
    </xf>
    <xf numFmtId="0" fontId="6" fillId="7" borderId="1"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13" xfId="0" applyFont="1" applyFill="1" applyBorder="1" applyAlignment="1">
      <alignment horizontal="center" vertical="center"/>
    </xf>
    <xf numFmtId="0" fontId="6" fillId="7" borderId="12" xfId="0" applyFont="1" applyFill="1" applyBorder="1" applyAlignment="1">
      <alignment horizontal="center" vertical="center"/>
    </xf>
    <xf numFmtId="0" fontId="6" fillId="3" borderId="1" xfId="0" applyFont="1" applyFill="1" applyBorder="1" applyAlignment="1">
      <alignment horizontal="center"/>
    </xf>
    <xf numFmtId="0" fontId="6" fillId="3" borderId="6" xfId="0" applyFont="1" applyFill="1" applyBorder="1" applyAlignment="1">
      <alignment horizontal="center"/>
    </xf>
    <xf numFmtId="0" fontId="6" fillId="4" borderId="1" xfId="0" applyFont="1" applyFill="1" applyBorder="1" applyAlignment="1">
      <alignment horizontal="center"/>
    </xf>
    <xf numFmtId="0" fontId="6" fillId="4" borderId="6" xfId="0" applyFont="1" applyFill="1" applyBorder="1" applyAlignment="1">
      <alignment horizontal="center"/>
    </xf>
    <xf numFmtId="0" fontId="6" fillId="3" borderId="13" xfId="0" applyFont="1" applyFill="1" applyBorder="1" applyAlignment="1">
      <alignment horizontal="center"/>
    </xf>
    <xf numFmtId="0" fontId="6" fillId="3" borderId="12" xfId="0" applyFont="1" applyFill="1" applyBorder="1" applyAlignment="1">
      <alignment horizontal="center"/>
    </xf>
    <xf numFmtId="0" fontId="6" fillId="4" borderId="5" xfId="0" applyFont="1" applyFill="1" applyBorder="1" applyAlignment="1">
      <alignment horizontal="center"/>
    </xf>
    <xf numFmtId="0" fontId="6" fillId="4" borderId="15" xfId="0" applyFont="1" applyFill="1" applyBorder="1" applyAlignment="1">
      <alignment horizontal="center"/>
    </xf>
    <xf numFmtId="0" fontId="25" fillId="0" borderId="0" xfId="0" applyFont="1" applyAlignment="1">
      <alignment wrapText="1"/>
    </xf>
    <xf numFmtId="0" fontId="6" fillId="7" borderId="21" xfId="0" applyFont="1" applyFill="1" applyBorder="1" applyAlignment="1">
      <alignment horizontal="center"/>
    </xf>
    <xf numFmtId="0" fontId="6" fillId="7" borderId="22" xfId="0" applyFont="1" applyFill="1" applyBorder="1" applyAlignment="1">
      <alignment horizontal="center"/>
    </xf>
    <xf numFmtId="0" fontId="6" fillId="5" borderId="10" xfId="0" applyFont="1" applyFill="1" applyBorder="1" applyAlignment="1">
      <alignment horizontal="center"/>
    </xf>
    <xf numFmtId="0" fontId="6" fillId="3" borderId="10" xfId="0" applyFont="1" applyFill="1" applyBorder="1" applyAlignment="1">
      <alignment horizontal="center"/>
    </xf>
    <xf numFmtId="0" fontId="6" fillId="3" borderId="23" xfId="0" applyFont="1" applyFill="1" applyBorder="1" applyAlignment="1">
      <alignment horizontal="center"/>
    </xf>
    <xf numFmtId="0" fontId="6" fillId="3" borderId="17" xfId="0" applyFont="1" applyFill="1" applyBorder="1" applyAlignment="1">
      <alignment horizontal="center"/>
    </xf>
    <xf numFmtId="0" fontId="6" fillId="4" borderId="17" xfId="0" applyFont="1" applyFill="1" applyBorder="1" applyAlignment="1">
      <alignment horizontal="center"/>
    </xf>
    <xf numFmtId="0" fontId="6" fillId="4" borderId="13" xfId="0" applyFont="1" applyFill="1" applyBorder="1" applyAlignment="1">
      <alignment horizontal="center"/>
    </xf>
    <xf numFmtId="0" fontId="6" fillId="5" borderId="13" xfId="0" applyFont="1" applyFill="1" applyBorder="1" applyAlignment="1">
      <alignment horizontal="center"/>
    </xf>
    <xf numFmtId="0" fontId="6" fillId="5" borderId="12" xfId="0" applyFont="1" applyFill="1" applyBorder="1" applyAlignment="1">
      <alignment horizontal="center"/>
    </xf>
    <xf numFmtId="0" fontId="6" fillId="7" borderId="0" xfId="0" applyFont="1" applyFill="1" applyAlignment="1">
      <alignment horizontal="center"/>
    </xf>
    <xf numFmtId="0" fontId="6" fillId="7" borderId="25" xfId="0" applyFont="1" applyFill="1" applyBorder="1" applyAlignment="1">
      <alignment horizontal="center"/>
    </xf>
    <xf numFmtId="0" fontId="6" fillId="7" borderId="3" xfId="0" applyFont="1" applyFill="1" applyBorder="1" applyAlignment="1">
      <alignment horizontal="center"/>
    </xf>
    <xf numFmtId="0" fontId="6" fillId="7" borderId="29" xfId="0" applyFont="1" applyFill="1" applyBorder="1" applyAlignment="1">
      <alignment horizontal="center"/>
    </xf>
    <xf numFmtId="0" fontId="26" fillId="0" borderId="0" xfId="0" applyFont="1" applyAlignment="1">
      <alignment horizontal="left" wrapText="1"/>
    </xf>
    <xf numFmtId="0" fontId="6" fillId="7" borderId="6"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13" xfId="0" applyFont="1" applyFill="1" applyBorder="1" applyAlignment="1">
      <alignment horizontal="center"/>
    </xf>
    <xf numFmtId="0" fontId="6" fillId="7" borderId="12" xfId="0" applyFont="1" applyFill="1" applyBorder="1" applyAlignment="1">
      <alignment horizontal="center"/>
    </xf>
    <xf numFmtId="0" fontId="6" fillId="7" borderId="17" xfId="0" applyFont="1" applyFill="1" applyBorder="1" applyAlignment="1">
      <alignment horizontal="center"/>
    </xf>
    <xf numFmtId="0" fontId="6" fillId="7" borderId="14" xfId="0" applyFont="1" applyFill="1" applyBorder="1" applyAlignment="1">
      <alignment horizontal="center"/>
    </xf>
    <xf numFmtId="0" fontId="6" fillId="7" borderId="6" xfId="0" applyFont="1" applyFill="1" applyBorder="1" applyAlignment="1">
      <alignment horizontal="center"/>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2" xfId="0" applyFont="1" applyFill="1" applyBorder="1" applyAlignment="1">
      <alignment horizontal="center"/>
    </xf>
    <xf numFmtId="0" fontId="6" fillId="3" borderId="6"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17" xfId="0" applyFont="1" applyFill="1" applyBorder="1" applyAlignment="1">
      <alignment horizontal="center"/>
    </xf>
    <xf numFmtId="0" fontId="6" fillId="5" borderId="6"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17" xfId="0" applyFont="1" applyFill="1" applyBorder="1" applyAlignment="1">
      <alignment horizontal="center" vertical="center"/>
    </xf>
    <xf numFmtId="0" fontId="6" fillId="6" borderId="1" xfId="0" applyFont="1" applyFill="1" applyBorder="1" applyAlignment="1">
      <alignment horizontal="center" vertical="center"/>
    </xf>
    <xf numFmtId="0" fontId="6" fillId="6" borderId="13" xfId="0" applyFont="1" applyFill="1" applyBorder="1" applyAlignment="1">
      <alignment horizontal="center"/>
    </xf>
    <xf numFmtId="0" fontId="6" fillId="6" borderId="12" xfId="0" applyFont="1" applyFill="1" applyBorder="1" applyAlignment="1">
      <alignment horizontal="center"/>
    </xf>
    <xf numFmtId="0" fontId="6" fillId="6" borderId="17" xfId="0" applyFont="1" applyFill="1" applyBorder="1" applyAlignment="1">
      <alignment horizontal="center"/>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5" fillId="0" borderId="0" xfId="0" applyFont="1" applyAlignment="1"/>
    <xf numFmtId="0" fontId="6" fillId="9" borderId="0" xfId="0" applyFont="1" applyFill="1" applyAlignment="1"/>
    <xf numFmtId="0" fontId="3" fillId="10" borderId="0" xfId="0" applyFont="1" applyFill="1" applyAlignment="1"/>
    <xf numFmtId="0" fontId="21" fillId="0" borderId="0" xfId="0" applyFont="1"/>
    <xf numFmtId="0" fontId="22" fillId="0" borderId="0" xfId="0" applyFont="1"/>
  </cellXfs>
  <cellStyles count="4">
    <cellStyle name="Comma" xfId="1" builtinId="3"/>
    <cellStyle name="Currency" xfId="3" builtinId="4"/>
    <cellStyle name="Normal" xfId="0" builtinId="0"/>
    <cellStyle name="Percent" xfId="2" builtinId="5"/>
  </cellStyles>
  <dxfs count="0"/>
  <tableStyles count="0" defaultTableStyle="TableStyleMedium2" defaultPivotStyle="PivotStyleLight16"/>
  <colors>
    <mruColors>
      <color rgb="FF004891"/>
      <color rgb="FF5333A8"/>
      <color rgb="FFF28E2B"/>
      <color rgb="FF4D9E74"/>
      <color rgb="FF197544"/>
      <color rgb="FF11366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8FAA-3A08-4F47-8CF1-55B871CC9964}">
  <dimension ref="A1:F17"/>
  <sheetViews>
    <sheetView tabSelected="1" workbookViewId="0">
      <selection activeCell="A5" sqref="A5:B5"/>
    </sheetView>
  </sheetViews>
  <sheetFormatPr defaultRowHeight="14.45"/>
  <cols>
    <col min="1" max="1" width="35.5703125" customWidth="1"/>
    <col min="2" max="2" width="100.5703125" customWidth="1"/>
    <col min="3" max="3" width="27.5703125" bestFit="1" customWidth="1"/>
  </cols>
  <sheetData>
    <row r="1" spans="1:6" ht="20.100000000000001">
      <c r="A1" s="1" t="s">
        <v>0</v>
      </c>
    </row>
    <row r="2" spans="1:6" ht="15.6">
      <c r="A2" s="3" t="s">
        <v>1</v>
      </c>
    </row>
    <row r="3" spans="1:6" ht="15.6">
      <c r="A3" s="29" t="s">
        <v>2</v>
      </c>
    </row>
    <row r="5" spans="1:6" ht="30.95" customHeight="1">
      <c r="A5" s="234" t="s">
        <v>3</v>
      </c>
      <c r="B5" s="234"/>
      <c r="C5" s="80"/>
      <c r="D5" s="80"/>
      <c r="E5" s="80"/>
      <c r="F5" s="80"/>
    </row>
    <row r="7" spans="1:6" ht="30.95">
      <c r="A7" s="171" t="s">
        <v>4</v>
      </c>
      <c r="B7" s="171" t="s">
        <v>5</v>
      </c>
      <c r="C7" s="185" t="s">
        <v>6</v>
      </c>
    </row>
    <row r="8" spans="1:6" ht="30.95">
      <c r="A8" s="214" t="s">
        <v>7</v>
      </c>
      <c r="B8" s="172" t="s">
        <v>8</v>
      </c>
      <c r="C8" s="186">
        <v>1</v>
      </c>
    </row>
    <row r="9" spans="1:6" ht="30.95">
      <c r="A9" s="214" t="s">
        <v>9</v>
      </c>
      <c r="B9" s="172" t="s">
        <v>10</v>
      </c>
      <c r="C9" s="186" t="s">
        <v>11</v>
      </c>
    </row>
    <row r="10" spans="1:6" ht="30.95">
      <c r="A10" s="214" t="s">
        <v>12</v>
      </c>
      <c r="B10" s="172" t="s">
        <v>13</v>
      </c>
      <c r="C10" s="186">
        <v>12</v>
      </c>
    </row>
    <row r="11" spans="1:6" ht="30.95">
      <c r="A11" s="214" t="s">
        <v>14</v>
      </c>
      <c r="B11" s="172" t="s">
        <v>15</v>
      </c>
      <c r="C11" s="186" t="s">
        <v>16</v>
      </c>
    </row>
    <row r="12" spans="1:6" ht="15.6">
      <c r="A12" s="214" t="s">
        <v>17</v>
      </c>
      <c r="B12" s="172" t="s">
        <v>18</v>
      </c>
      <c r="C12" s="186">
        <v>15</v>
      </c>
    </row>
    <row r="13" spans="1:6" ht="30.95">
      <c r="A13" s="214" t="s">
        <v>19</v>
      </c>
      <c r="B13" s="172" t="s">
        <v>20</v>
      </c>
      <c r="C13" s="186">
        <v>16</v>
      </c>
    </row>
    <row r="14" spans="1:6" ht="30.95">
      <c r="A14" s="214" t="s">
        <v>21</v>
      </c>
      <c r="B14" s="172" t="s">
        <v>22</v>
      </c>
      <c r="C14" s="186" t="s">
        <v>23</v>
      </c>
    </row>
    <row r="15" spans="1:6" ht="29.1" customHeight="1">
      <c r="A15" s="214" t="s">
        <v>24</v>
      </c>
      <c r="B15" s="172" t="s">
        <v>25</v>
      </c>
      <c r="C15" s="186" t="s">
        <v>26</v>
      </c>
    </row>
    <row r="16" spans="1:6" ht="29.1" customHeight="1">
      <c r="A16" s="214" t="s">
        <v>27</v>
      </c>
      <c r="B16" s="172" t="s">
        <v>28</v>
      </c>
      <c r="C16" s="186">
        <v>25</v>
      </c>
    </row>
    <row r="17" spans="1:3" ht="29.1" customHeight="1">
      <c r="A17" s="214" t="s">
        <v>29</v>
      </c>
      <c r="B17" s="172" t="s">
        <v>30</v>
      </c>
      <c r="C17" s="186">
        <v>26</v>
      </c>
    </row>
  </sheetData>
  <mergeCells count="1">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00800-D118-41E9-BD14-AF597E939743}">
  <dimension ref="A1:L41"/>
  <sheetViews>
    <sheetView topLeftCell="A34" zoomScaleNormal="100" workbookViewId="0">
      <selection activeCell="D19" sqref="D19"/>
    </sheetView>
  </sheetViews>
  <sheetFormatPr defaultRowHeight="14.45"/>
  <cols>
    <col min="1" max="1" width="41.42578125" customWidth="1"/>
    <col min="2" max="2" width="34.140625" bestFit="1" customWidth="1"/>
    <col min="3" max="3" width="39.42578125" bestFit="1" customWidth="1"/>
    <col min="4" max="4" width="37" bestFit="1" customWidth="1"/>
    <col min="5" max="5" width="35.28515625" bestFit="1" customWidth="1"/>
    <col min="6" max="6" width="36.42578125" bestFit="1" customWidth="1"/>
    <col min="7" max="7" width="29.42578125" bestFit="1" customWidth="1"/>
    <col min="8" max="8" width="24.28515625" bestFit="1" customWidth="1"/>
    <col min="9" max="9" width="37" bestFit="1" customWidth="1"/>
    <col min="10" max="10" width="35.28515625" bestFit="1" customWidth="1"/>
    <col min="11" max="11" width="36.42578125" bestFit="1" customWidth="1"/>
  </cols>
  <sheetData>
    <row r="1" spans="1:12" ht="20.100000000000001">
      <c r="A1" s="1" t="s">
        <v>0</v>
      </c>
    </row>
    <row r="2" spans="1:12" ht="15.6">
      <c r="A2" s="3" t="s">
        <v>31</v>
      </c>
    </row>
    <row r="3" spans="1:12" ht="15.6">
      <c r="A3" s="29" t="s">
        <v>2</v>
      </c>
    </row>
    <row r="4" spans="1:12" ht="15.6">
      <c r="A4" s="29"/>
    </row>
    <row r="5" spans="1:12" ht="15.6">
      <c r="A5" s="90" t="s">
        <v>32</v>
      </c>
    </row>
    <row r="6" spans="1:12" ht="79.5" customHeight="1">
      <c r="A6" s="235" t="s">
        <v>33</v>
      </c>
      <c r="B6" s="235"/>
      <c r="C6" s="235"/>
      <c r="D6" s="235"/>
      <c r="E6" s="235"/>
      <c r="F6" s="211"/>
      <c r="G6" s="211"/>
      <c r="H6" s="211"/>
      <c r="I6" s="211"/>
      <c r="J6" s="211"/>
      <c r="K6" s="211"/>
      <c r="L6" s="211"/>
    </row>
    <row r="8" spans="1:12" ht="15.6">
      <c r="B8" s="89" t="s">
        <v>34</v>
      </c>
      <c r="C8" s="214"/>
      <c r="D8" s="214"/>
      <c r="E8" s="214"/>
      <c r="F8" s="214"/>
      <c r="G8" s="214"/>
    </row>
    <row r="9" spans="1:12" ht="15.6">
      <c r="A9" s="4" t="s">
        <v>35</v>
      </c>
      <c r="B9" s="4" t="s">
        <v>7</v>
      </c>
      <c r="C9" s="4" t="s">
        <v>9</v>
      </c>
      <c r="D9" s="4" t="s">
        <v>12</v>
      </c>
      <c r="E9" s="4" t="s">
        <v>14</v>
      </c>
      <c r="F9" s="4" t="s">
        <v>17</v>
      </c>
    </row>
    <row r="10" spans="1:12">
      <c r="A10" s="161" t="s">
        <v>36</v>
      </c>
      <c r="B10" s="162"/>
      <c r="C10" s="162">
        <v>1</v>
      </c>
      <c r="D10" s="162">
        <v>1</v>
      </c>
      <c r="E10" s="162">
        <v>1</v>
      </c>
      <c r="F10" s="162">
        <v>1</v>
      </c>
    </row>
    <row r="11" spans="1:12">
      <c r="A11" s="51" t="s">
        <v>37</v>
      </c>
      <c r="B11" s="162">
        <v>1</v>
      </c>
      <c r="C11" s="162"/>
      <c r="D11" s="162"/>
      <c r="E11" s="162"/>
      <c r="F11" s="162"/>
    </row>
    <row r="13" spans="1:12" ht="15.6">
      <c r="A13" s="4" t="s">
        <v>35</v>
      </c>
      <c r="B13" s="4" t="s">
        <v>19</v>
      </c>
      <c r="C13" s="4" t="s">
        <v>21</v>
      </c>
      <c r="D13" s="4" t="s">
        <v>24</v>
      </c>
      <c r="E13" s="4" t="s">
        <v>27</v>
      </c>
      <c r="F13" s="4" t="s">
        <v>29</v>
      </c>
    </row>
    <row r="14" spans="1:12">
      <c r="A14" s="161" t="s">
        <v>36</v>
      </c>
      <c r="B14" s="162">
        <v>1</v>
      </c>
      <c r="C14" s="162">
        <v>1</v>
      </c>
      <c r="D14" s="162">
        <v>1</v>
      </c>
      <c r="E14" s="162">
        <v>1</v>
      </c>
      <c r="F14" s="162">
        <v>1</v>
      </c>
    </row>
    <row r="15" spans="1:12">
      <c r="A15" s="51" t="s">
        <v>37</v>
      </c>
      <c r="B15" s="162"/>
      <c r="C15" s="162">
        <v>1</v>
      </c>
      <c r="D15" s="162">
        <v>1</v>
      </c>
      <c r="E15" s="162">
        <v>1</v>
      </c>
      <c r="F15" s="162">
        <v>1</v>
      </c>
    </row>
    <row r="18" spans="1:7" ht="15.6">
      <c r="A18" s="4" t="s">
        <v>38</v>
      </c>
      <c r="B18" s="236" t="s">
        <v>39</v>
      </c>
      <c r="C18" s="236"/>
      <c r="D18" s="88"/>
      <c r="E18" s="88"/>
      <c r="F18" s="88"/>
      <c r="G18" s="88"/>
    </row>
    <row r="19" spans="1:7" ht="15.6">
      <c r="A19" s="214" t="s">
        <v>40</v>
      </c>
      <c r="B19" s="299" t="s">
        <v>41</v>
      </c>
      <c r="C19" s="299"/>
    </row>
    <row r="20" spans="1:7" ht="15.6">
      <c r="A20" s="214" t="s">
        <v>42</v>
      </c>
      <c r="B20" s="214" t="s">
        <v>43</v>
      </c>
      <c r="C20" s="214"/>
    </row>
    <row r="21" spans="1:7" ht="15.6">
      <c r="A21" s="214" t="s">
        <v>44</v>
      </c>
      <c r="B21" s="299" t="s">
        <v>45</v>
      </c>
      <c r="C21" s="299"/>
    </row>
    <row r="22" spans="1:7" ht="15.6">
      <c r="A22" s="214" t="s">
        <v>46</v>
      </c>
      <c r="B22" s="299" t="s">
        <v>47</v>
      </c>
      <c r="C22" s="299"/>
    </row>
    <row r="23" spans="1:7" ht="15.6">
      <c r="A23" s="214" t="s">
        <v>48</v>
      </c>
      <c r="B23" s="299" t="s">
        <v>49</v>
      </c>
      <c r="C23" s="299"/>
    </row>
    <row r="24" spans="1:7" ht="15.6">
      <c r="A24" s="214" t="s">
        <v>50</v>
      </c>
      <c r="B24" s="299" t="s">
        <v>51</v>
      </c>
      <c r="C24" s="299"/>
    </row>
    <row r="25" spans="1:7" ht="15.6">
      <c r="A25" s="214" t="s">
        <v>52</v>
      </c>
      <c r="B25" s="299" t="s">
        <v>53</v>
      </c>
      <c r="C25" s="299"/>
    </row>
    <row r="26" spans="1:7" ht="15.6">
      <c r="A26" s="214" t="s">
        <v>54</v>
      </c>
      <c r="B26" s="299" t="s">
        <v>55</v>
      </c>
      <c r="C26" s="299"/>
    </row>
    <row r="30" spans="1:7" ht="15.6">
      <c r="A30" s="4" t="s">
        <v>56</v>
      </c>
      <c r="B30" s="4"/>
      <c r="C30" s="4"/>
    </row>
    <row r="31" spans="1:7" ht="15.6">
      <c r="A31" s="212" t="s">
        <v>57</v>
      </c>
      <c r="B31" s="300" t="s">
        <v>5</v>
      </c>
      <c r="C31" s="300"/>
    </row>
    <row r="32" spans="1:7">
      <c r="A32" s="188" t="s">
        <v>58</v>
      </c>
      <c r="B32" s="301"/>
      <c r="C32" s="301"/>
    </row>
    <row r="33" spans="1:3" ht="42.6" customHeight="1">
      <c r="A33" s="187" t="s">
        <v>59</v>
      </c>
      <c r="B33" s="237" t="s">
        <v>60</v>
      </c>
      <c r="C33" s="237"/>
    </row>
    <row r="34" spans="1:3">
      <c r="A34" s="189" t="s">
        <v>61</v>
      </c>
      <c r="B34" s="301"/>
      <c r="C34" s="301"/>
    </row>
    <row r="35" spans="1:3">
      <c r="A35" s="238" t="s">
        <v>62</v>
      </c>
      <c r="B35" s="238"/>
      <c r="C35" s="238"/>
    </row>
    <row r="36" spans="1:3" ht="57" customHeight="1">
      <c r="A36" s="187" t="s">
        <v>63</v>
      </c>
      <c r="B36" s="237" t="s">
        <v>64</v>
      </c>
      <c r="C36" s="237"/>
    </row>
    <row r="37" spans="1:3">
      <c r="A37" s="239" t="s">
        <v>65</v>
      </c>
      <c r="B37" s="239"/>
      <c r="C37" s="239"/>
    </row>
    <row r="38" spans="1:3" ht="86.1" customHeight="1">
      <c r="A38" s="213" t="s">
        <v>66</v>
      </c>
      <c r="B38" s="237" t="s">
        <v>67</v>
      </c>
      <c r="C38" s="237"/>
    </row>
    <row r="39" spans="1:3" ht="75" customHeight="1">
      <c r="A39" s="187" t="s">
        <v>68</v>
      </c>
      <c r="B39" s="237" t="s">
        <v>69</v>
      </c>
      <c r="C39" s="237"/>
    </row>
    <row r="40" spans="1:3" ht="101.45" customHeight="1">
      <c r="A40" s="187" t="s">
        <v>70</v>
      </c>
      <c r="B40" s="237" t="s">
        <v>71</v>
      </c>
      <c r="C40" s="237"/>
    </row>
    <row r="41" spans="1:3" ht="86.45" customHeight="1">
      <c r="A41" s="187" t="s">
        <v>72</v>
      </c>
      <c r="B41" s="237" t="s">
        <v>73</v>
      </c>
      <c r="C41" s="237"/>
    </row>
  </sheetData>
  <mergeCells count="20">
    <mergeCell ref="B31:C31"/>
    <mergeCell ref="B41:C41"/>
    <mergeCell ref="B40:C40"/>
    <mergeCell ref="B39:C39"/>
    <mergeCell ref="B38:C38"/>
    <mergeCell ref="B36:C36"/>
    <mergeCell ref="B34:C34"/>
    <mergeCell ref="B33:C33"/>
    <mergeCell ref="B32:C32"/>
    <mergeCell ref="A35:C35"/>
    <mergeCell ref="A37:C37"/>
    <mergeCell ref="B24:C24"/>
    <mergeCell ref="B25:C25"/>
    <mergeCell ref="B26:C26"/>
    <mergeCell ref="A6:E6"/>
    <mergeCell ref="B19:C19"/>
    <mergeCell ref="B21:C21"/>
    <mergeCell ref="B22:C22"/>
    <mergeCell ref="B23:C23"/>
    <mergeCell ref="B18:C18"/>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1" id="{D38E453C-E6BB-4952-A813-5B7A99723CDB}">
            <x14:iconSet iconSet="3Symbols" showValue="0" custom="1">
              <x14:cfvo type="percent">
                <xm:f>0</xm:f>
              </x14:cfvo>
              <x14:cfvo type="num">
                <xm:f>0</xm:f>
              </x14:cfvo>
              <x14:cfvo type="num">
                <xm:f>1</xm:f>
              </x14:cfvo>
              <x14:cfIcon iconSet="NoIcons" iconId="0"/>
              <x14:cfIcon iconSet="NoIcons" iconId="0"/>
              <x14:cfIcon iconSet="3Symbols" iconId="2"/>
            </x14:iconSet>
          </x14:cfRule>
          <xm:sqref>B10:F11 B14:F15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F9A2C-4EF8-4B6A-A1F3-7685FB606F26}">
  <sheetPr>
    <tabColor rgb="FF11366E"/>
  </sheetPr>
  <dimension ref="A1:J67"/>
  <sheetViews>
    <sheetView zoomScaleNormal="100" workbookViewId="0">
      <selection activeCell="K20" sqref="K20"/>
    </sheetView>
  </sheetViews>
  <sheetFormatPr defaultRowHeight="14.45"/>
  <cols>
    <col min="1" max="1" width="57.140625" customWidth="1"/>
    <col min="2" max="5" width="24.140625" customWidth="1"/>
    <col min="6" max="6" width="19.85546875" customWidth="1"/>
    <col min="7" max="7" width="21.28515625" customWidth="1"/>
  </cols>
  <sheetData>
    <row r="1" spans="1:10" ht="20.100000000000001">
      <c r="A1" s="1" t="s">
        <v>74</v>
      </c>
      <c r="B1" s="2"/>
      <c r="C1" s="2"/>
      <c r="D1" s="2"/>
      <c r="E1" s="2"/>
      <c r="F1" s="2"/>
    </row>
    <row r="2" spans="1:10" ht="18" customHeight="1">
      <c r="A2" s="3" t="s">
        <v>75</v>
      </c>
      <c r="B2" s="2"/>
      <c r="C2" s="2"/>
      <c r="D2" s="2"/>
      <c r="E2" s="2"/>
      <c r="F2" s="2"/>
      <c r="J2" s="28"/>
    </row>
    <row r="3" spans="1:10" ht="18" customHeight="1">
      <c r="B3" s="2"/>
      <c r="C3" s="2"/>
      <c r="D3" s="2"/>
      <c r="E3" s="2"/>
      <c r="F3" s="2"/>
    </row>
    <row r="4" spans="1:10" ht="18" customHeight="1">
      <c r="A4" s="2"/>
      <c r="B4" s="2"/>
      <c r="C4" s="2"/>
      <c r="D4" s="2"/>
      <c r="E4" s="2"/>
      <c r="F4" s="2"/>
    </row>
    <row r="5" spans="1:10" ht="18" customHeight="1">
      <c r="A5" s="92" t="s">
        <v>76</v>
      </c>
      <c r="B5" s="2"/>
      <c r="C5" s="2"/>
      <c r="D5" s="2"/>
      <c r="E5" s="2"/>
      <c r="F5" s="2"/>
    </row>
    <row r="6" spans="1:10" ht="18" customHeight="1">
      <c r="A6" s="30"/>
      <c r="B6" s="246">
        <v>2023</v>
      </c>
      <c r="C6" s="247"/>
      <c r="D6" s="248">
        <v>2024</v>
      </c>
      <c r="E6" s="249"/>
      <c r="F6" s="91" t="s">
        <v>77</v>
      </c>
    </row>
    <row r="7" spans="1:10" ht="18" customHeight="1">
      <c r="A7" s="31" t="s">
        <v>78</v>
      </c>
      <c r="B7" s="220" t="s">
        <v>79</v>
      </c>
      <c r="C7" s="221" t="s">
        <v>80</v>
      </c>
      <c r="D7" s="91" t="s">
        <v>81</v>
      </c>
      <c r="E7" s="221" t="s">
        <v>80</v>
      </c>
      <c r="F7" s="91" t="s">
        <v>82</v>
      </c>
    </row>
    <row r="8" spans="1:10" ht="18" customHeight="1">
      <c r="A8" s="8" t="s">
        <v>83</v>
      </c>
      <c r="B8" s="10">
        <v>69756478975</v>
      </c>
      <c r="C8" s="40">
        <f t="shared" ref="C8:C15" si="0">B8/$B$15</f>
        <v>0.32366034965329771</v>
      </c>
      <c r="D8" s="44">
        <v>72592491375</v>
      </c>
      <c r="E8" s="40">
        <f t="shared" ref="E8:E15" si="1">D8/$D$15</f>
        <v>0.31065354316543703</v>
      </c>
      <c r="F8" s="42">
        <f t="shared" ref="F8:F15" si="2">(D8-B8)/B8</f>
        <v>4.0655899518902E-2</v>
      </c>
    </row>
    <row r="9" spans="1:10" ht="18" customHeight="1">
      <c r="A9" s="8" t="s">
        <v>84</v>
      </c>
      <c r="B9" s="10">
        <v>142794556758</v>
      </c>
      <c r="C9" s="40">
        <f t="shared" si="0"/>
        <v>0.66254686085066894</v>
      </c>
      <c r="D9" s="44">
        <v>157691357399</v>
      </c>
      <c r="E9" s="40">
        <f t="shared" si="1"/>
        <v>0.67482707887109772</v>
      </c>
      <c r="F9" s="42">
        <f t="shared" si="2"/>
        <v>0.1043233088096365</v>
      </c>
    </row>
    <row r="10" spans="1:10" ht="18" customHeight="1">
      <c r="A10" s="190" t="s">
        <v>85</v>
      </c>
      <c r="B10" s="10">
        <f>SUM(B11:B14)</f>
        <v>2972673148</v>
      </c>
      <c r="C10" s="40">
        <f t="shared" si="0"/>
        <v>1.379278949603332E-2</v>
      </c>
      <c r="D10" s="44">
        <f>SUM(D11:D14)</f>
        <v>3392840168</v>
      </c>
      <c r="E10" s="40">
        <f t="shared" si="1"/>
        <v>1.4519377963465255E-2</v>
      </c>
      <c r="F10" s="42">
        <f>(D10-B10)/B10</f>
        <v>0.14134316121591986</v>
      </c>
    </row>
    <row r="11" spans="1:10" ht="18" customHeight="1">
      <c r="A11" s="137" t="s">
        <v>86</v>
      </c>
      <c r="B11" s="138">
        <v>511388894</v>
      </c>
      <c r="C11" s="139">
        <f t="shared" si="0"/>
        <v>2.3727732631139901E-3</v>
      </c>
      <c r="D11" s="140">
        <v>425394118</v>
      </c>
      <c r="E11" s="139">
        <f t="shared" si="1"/>
        <v>1.8204388290762946E-3</v>
      </c>
      <c r="F11" s="191">
        <f t="shared" si="2"/>
        <v>-0.16815925611399765</v>
      </c>
    </row>
    <row r="12" spans="1:10" ht="18" customHeight="1">
      <c r="A12" s="7" t="s">
        <v>87</v>
      </c>
      <c r="B12" s="6">
        <v>2216998548</v>
      </c>
      <c r="C12" s="37">
        <f t="shared" si="0"/>
        <v>1.0286564571065828E-2</v>
      </c>
      <c r="D12" s="45">
        <v>2730852411</v>
      </c>
      <c r="E12" s="37">
        <f t="shared" si="1"/>
        <v>1.1686456288662214E-2</v>
      </c>
      <c r="F12" s="41">
        <f t="shared" si="2"/>
        <v>0.23177907061037914</v>
      </c>
    </row>
    <row r="13" spans="1:10" ht="18" customHeight="1">
      <c r="A13" s="7" t="s">
        <v>88</v>
      </c>
      <c r="B13" s="6">
        <v>34808779</v>
      </c>
      <c r="C13" s="37">
        <f t="shared" si="0"/>
        <v>1.6150788783622611E-4</v>
      </c>
      <c r="D13" s="45">
        <v>33417261</v>
      </c>
      <c r="E13" s="37">
        <f t="shared" si="1"/>
        <v>1.4300639550868667E-4</v>
      </c>
      <c r="F13" s="41">
        <f t="shared" si="2"/>
        <v>-3.9976064658860916E-2</v>
      </c>
    </row>
    <row r="14" spans="1:10" ht="18" customHeight="1" thickBot="1">
      <c r="A14" s="192" t="s">
        <v>89</v>
      </c>
      <c r="B14" s="84">
        <v>209476927</v>
      </c>
      <c r="C14" s="77">
        <f t="shared" si="0"/>
        <v>9.7194377401727677E-4</v>
      </c>
      <c r="D14" s="193">
        <v>203176378</v>
      </c>
      <c r="E14" s="77">
        <f t="shared" si="1"/>
        <v>8.694764502180602E-4</v>
      </c>
      <c r="F14" s="147">
        <f t="shared" si="2"/>
        <v>-3.007753211884763E-2</v>
      </c>
    </row>
    <row r="15" spans="1:10" ht="18" customHeight="1">
      <c r="A15" s="107" t="s">
        <v>55</v>
      </c>
      <c r="B15" s="85">
        <f>B8+B9+B10</f>
        <v>215523708881</v>
      </c>
      <c r="C15" s="79">
        <f t="shared" si="0"/>
        <v>1</v>
      </c>
      <c r="D15" s="108">
        <f>D8+D9+D10</f>
        <v>233676688942</v>
      </c>
      <c r="E15" s="79">
        <f t="shared" si="1"/>
        <v>1</v>
      </c>
      <c r="F15" s="104">
        <f t="shared" si="2"/>
        <v>8.4227299888491841E-2</v>
      </c>
    </row>
    <row r="16" spans="1:10" ht="18" customHeight="1">
      <c r="A16" s="2"/>
    </row>
    <row r="17" spans="1:6" ht="18" customHeight="1">
      <c r="A17" s="99"/>
    </row>
    <row r="18" spans="1:6" ht="18" customHeight="1">
      <c r="A18" s="96" t="s">
        <v>90</v>
      </c>
      <c r="B18" s="16"/>
      <c r="C18" s="16"/>
      <c r="D18" s="16"/>
    </row>
    <row r="19" spans="1:6" ht="18" customHeight="1">
      <c r="A19" s="13"/>
      <c r="B19" s="250">
        <v>2023</v>
      </c>
      <c r="C19" s="251"/>
      <c r="D19" s="254">
        <v>2024</v>
      </c>
      <c r="E19" s="255"/>
      <c r="F19" s="143" t="s">
        <v>77</v>
      </c>
    </row>
    <row r="20" spans="1:6" ht="18" customHeight="1">
      <c r="A20" s="15" t="s">
        <v>78</v>
      </c>
      <c r="B20" s="222" t="s">
        <v>79</v>
      </c>
      <c r="C20" s="49" t="s">
        <v>80</v>
      </c>
      <c r="D20" s="143" t="s">
        <v>79</v>
      </c>
      <c r="E20" s="49" t="s">
        <v>80</v>
      </c>
      <c r="F20" s="143" t="s">
        <v>82</v>
      </c>
    </row>
    <row r="21" spans="1:6" ht="18" customHeight="1">
      <c r="A21" s="8" t="s">
        <v>83</v>
      </c>
      <c r="B21" s="10">
        <v>29104491051</v>
      </c>
      <c r="C21" s="40">
        <f>B21/$B$28</f>
        <v>0.40037022198282257</v>
      </c>
      <c r="D21" s="44">
        <v>29784682476</v>
      </c>
      <c r="E21" s="40">
        <f>D21/$D$28</f>
        <v>0.37991184559746616</v>
      </c>
      <c r="F21" s="42">
        <f>(D21-B21)/B21</f>
        <v>2.3370668939308916E-2</v>
      </c>
    </row>
    <row r="22" spans="1:6" ht="18" customHeight="1">
      <c r="A22" s="8" t="s">
        <v>84</v>
      </c>
      <c r="B22" s="10">
        <v>43415632959</v>
      </c>
      <c r="C22" s="40">
        <f>B22/$B$28</f>
        <v>0.59723863835517366</v>
      </c>
      <c r="D22" s="44">
        <v>48324365706</v>
      </c>
      <c r="E22" s="40">
        <f>D22/$D$28</f>
        <v>0.61639062217590312</v>
      </c>
      <c r="F22" s="42">
        <f t="shared" ref="F22:F28" si="3">(D22-B22)/B22</f>
        <v>0.11306371489817071</v>
      </c>
    </row>
    <row r="23" spans="1:6" ht="18" customHeight="1">
      <c r="A23" s="8" t="s">
        <v>85</v>
      </c>
      <c r="B23" s="10">
        <f>SUM(B24:B27)</f>
        <v>173821376</v>
      </c>
      <c r="C23" s="40">
        <f t="shared" ref="C23" si="4">B23/$B$28</f>
        <v>2.3911396620037622E-3</v>
      </c>
      <c r="D23" s="44">
        <f>SUM(D24:D27)</f>
        <v>289882573</v>
      </c>
      <c r="E23" s="40">
        <f t="shared" ref="E23" si="5">D23/$D$28</f>
        <v>3.6975322266306846E-3</v>
      </c>
      <c r="F23" s="42">
        <f>(D23-B23)/B23</f>
        <v>0.66770382142182561</v>
      </c>
    </row>
    <row r="24" spans="1:6" ht="18" customHeight="1">
      <c r="A24" s="137" t="s">
        <v>86</v>
      </c>
      <c r="B24" s="138">
        <v>7116090</v>
      </c>
      <c r="C24" s="139">
        <f>B24/$B$28</f>
        <v>9.7891096187090087E-5</v>
      </c>
      <c r="D24" s="140">
        <v>5218554</v>
      </c>
      <c r="E24" s="139">
        <f>D24/$D$28</f>
        <v>6.6564096598564632E-5</v>
      </c>
      <c r="F24" s="191">
        <f t="shared" si="3"/>
        <v>-0.26665430032503806</v>
      </c>
    </row>
    <row r="25" spans="1:6" ht="18" customHeight="1">
      <c r="A25" s="7" t="s">
        <v>87</v>
      </c>
      <c r="B25" s="6">
        <v>121982898</v>
      </c>
      <c r="C25" s="37">
        <f>B25/$B$28</f>
        <v>1.6780338080740968E-3</v>
      </c>
      <c r="D25" s="45">
        <v>239927265</v>
      </c>
      <c r="E25" s="37">
        <f>D25/$D$28</f>
        <v>3.0603384853523439E-3</v>
      </c>
      <c r="F25" s="41">
        <f t="shared" si="3"/>
        <v>0.96689264588549129</v>
      </c>
    </row>
    <row r="26" spans="1:6" ht="18" customHeight="1">
      <c r="A26" s="7" t="s">
        <v>88</v>
      </c>
      <c r="B26" s="6">
        <v>9518761</v>
      </c>
      <c r="C26" s="37">
        <f>B26/$B$28</f>
        <v>1.309429684887237E-4</v>
      </c>
      <c r="D26" s="45">
        <v>10370237</v>
      </c>
      <c r="E26" s="37">
        <f>D26/$D$28</f>
        <v>1.3227523513563511E-4</v>
      </c>
      <c r="F26" s="41">
        <f t="shared" si="3"/>
        <v>8.9452398269060443E-2</v>
      </c>
    </row>
    <row r="27" spans="1:6" ht="18" customHeight="1" thickBot="1">
      <c r="A27" s="192" t="s">
        <v>89</v>
      </c>
      <c r="B27" s="84">
        <v>35203627</v>
      </c>
      <c r="C27" s="77">
        <f>B27/$B$28</f>
        <v>4.8427178925385171E-4</v>
      </c>
      <c r="D27" s="193">
        <v>34366517</v>
      </c>
      <c r="E27" s="77">
        <f>D27/$D$28</f>
        <v>4.3835440954414075E-4</v>
      </c>
      <c r="F27" s="147">
        <f t="shared" si="3"/>
        <v>-2.3779083899508422E-2</v>
      </c>
    </row>
    <row r="28" spans="1:6" ht="18" customHeight="1">
      <c r="A28" s="75" t="s">
        <v>55</v>
      </c>
      <c r="B28" s="86">
        <f>B21+B22+B23</f>
        <v>72693945386</v>
      </c>
      <c r="C28" s="79">
        <f>B28/$B$28</f>
        <v>1</v>
      </c>
      <c r="D28" s="109">
        <f>D21+D22+D23</f>
        <v>78398930755</v>
      </c>
      <c r="E28" s="79">
        <f>D28/$D$28</f>
        <v>1</v>
      </c>
      <c r="F28" s="104">
        <f t="shared" si="3"/>
        <v>7.8479512134152413E-2</v>
      </c>
    </row>
    <row r="29" spans="1:6" ht="18" customHeight="1">
      <c r="A29" s="2"/>
    </row>
    <row r="30" spans="1:6" ht="18" customHeight="1"/>
    <row r="31" spans="1:6" ht="18" customHeight="1">
      <c r="A31" s="96" t="s">
        <v>91</v>
      </c>
    </row>
    <row r="32" spans="1:6" ht="18" customHeight="1">
      <c r="A32" s="97"/>
      <c r="B32" s="252">
        <v>2023</v>
      </c>
      <c r="C32" s="253"/>
      <c r="D32" s="256">
        <v>2024</v>
      </c>
      <c r="E32" s="257"/>
      <c r="F32" s="98" t="s">
        <v>77</v>
      </c>
    </row>
    <row r="33" spans="1:6" ht="18" customHeight="1">
      <c r="A33" s="19" t="s">
        <v>78</v>
      </c>
      <c r="B33" s="223" t="s">
        <v>92</v>
      </c>
      <c r="C33" s="224" t="s">
        <v>80</v>
      </c>
      <c r="D33" s="225" t="s">
        <v>92</v>
      </c>
      <c r="E33" s="224" t="s">
        <v>80</v>
      </c>
      <c r="F33" s="225" t="s">
        <v>82</v>
      </c>
    </row>
    <row r="34" spans="1:6" ht="18" customHeight="1">
      <c r="A34" s="8" t="s">
        <v>83</v>
      </c>
      <c r="B34" s="10">
        <v>269803268</v>
      </c>
      <c r="C34" s="40">
        <f t="shared" ref="C34:C41" si="6">B34/$B$41</f>
        <v>6.6399704526390168E-3</v>
      </c>
      <c r="D34" s="44">
        <v>282846739</v>
      </c>
      <c r="E34" s="40">
        <f t="shared" ref="E34:E41" si="7">D34/$D$41</f>
        <v>6.5814796965265E-3</v>
      </c>
      <c r="F34" s="42">
        <f>(D34-B34)/B34</f>
        <v>4.8344377355725728E-2</v>
      </c>
    </row>
    <row r="35" spans="1:6" ht="18" customHeight="1">
      <c r="A35" s="8" t="s">
        <v>84</v>
      </c>
      <c r="B35" s="10">
        <v>40261778927</v>
      </c>
      <c r="C35" s="40">
        <f t="shared" si="6"/>
        <v>0.99085909680665618</v>
      </c>
      <c r="D35" s="44">
        <v>42600058453</v>
      </c>
      <c r="E35" s="40">
        <f t="shared" si="7"/>
        <v>0.99124854955199471</v>
      </c>
      <c r="F35" s="42">
        <f t="shared" ref="F35:F41" si="8">(D35-B35)/B35</f>
        <v>5.8076905400519289E-2</v>
      </c>
    </row>
    <row r="36" spans="1:6" ht="18" customHeight="1">
      <c r="A36" s="8" t="s">
        <v>85</v>
      </c>
      <c r="B36" s="10">
        <f>SUM(B37:B40)</f>
        <v>101620908</v>
      </c>
      <c r="C36" s="40">
        <f t="shared" si="6"/>
        <v>2.5009327407047857E-3</v>
      </c>
      <c r="D36" s="44">
        <f>SUM(D37:D40)</f>
        <v>93257015</v>
      </c>
      <c r="E36" s="40">
        <f t="shared" si="7"/>
        <v>2.1699707514788325E-3</v>
      </c>
      <c r="F36" s="42">
        <f>(D36-B36)/B36</f>
        <v>-8.2304844196038868E-2</v>
      </c>
    </row>
    <row r="37" spans="1:6" ht="18" customHeight="1">
      <c r="A37" s="137" t="s">
        <v>86</v>
      </c>
      <c r="B37" s="138">
        <v>6824951</v>
      </c>
      <c r="C37" s="139">
        <f t="shared" si="6"/>
        <v>1.6796487795214219E-4</v>
      </c>
      <c r="D37" s="140">
        <v>6908795</v>
      </c>
      <c r="E37" s="139">
        <f t="shared" si="7"/>
        <v>1.6075877056501544E-4</v>
      </c>
      <c r="F37" s="191">
        <f t="shared" si="8"/>
        <v>1.228492336428496E-2</v>
      </c>
    </row>
    <row r="38" spans="1:6" ht="18" customHeight="1">
      <c r="A38" s="7" t="s">
        <v>87</v>
      </c>
      <c r="B38" s="6">
        <v>30784203</v>
      </c>
      <c r="C38" s="37">
        <f t="shared" si="6"/>
        <v>7.5761201798356782E-4</v>
      </c>
      <c r="D38" s="45">
        <v>38956118</v>
      </c>
      <c r="E38" s="37">
        <f t="shared" si="7"/>
        <v>9.0645874362543213E-4</v>
      </c>
      <c r="F38" s="41">
        <f t="shared" si="8"/>
        <v>0.26545806626859886</v>
      </c>
    </row>
    <row r="39" spans="1:6" ht="18" customHeight="1">
      <c r="A39" s="7" t="s">
        <v>88</v>
      </c>
      <c r="B39" s="6">
        <v>17048546</v>
      </c>
      <c r="C39" s="37">
        <f t="shared" si="6"/>
        <v>4.195717959222684E-4</v>
      </c>
      <c r="D39" s="45">
        <v>14071689</v>
      </c>
      <c r="E39" s="37">
        <f t="shared" si="7"/>
        <v>3.2743009792782262E-4</v>
      </c>
      <c r="F39" s="41">
        <f t="shared" si="8"/>
        <v>-0.17461060902202452</v>
      </c>
    </row>
    <row r="40" spans="1:6" ht="18" customHeight="1" thickBot="1">
      <c r="A40" s="192" t="s">
        <v>89</v>
      </c>
      <c r="B40" s="84">
        <v>46963208</v>
      </c>
      <c r="C40" s="77">
        <f t="shared" si="6"/>
        <v>1.1557840488468074E-3</v>
      </c>
      <c r="D40" s="193">
        <v>33320413</v>
      </c>
      <c r="E40" s="77">
        <f t="shared" si="7"/>
        <v>7.7532313936056244E-4</v>
      </c>
      <c r="F40" s="147">
        <f t="shared" si="8"/>
        <v>-0.29049963963279513</v>
      </c>
    </row>
    <row r="41" spans="1:6" ht="18" customHeight="1">
      <c r="A41" s="75" t="s">
        <v>55</v>
      </c>
      <c r="B41" s="86">
        <f>B34+B35+B36</f>
        <v>40633203103</v>
      </c>
      <c r="C41" s="79">
        <f t="shared" si="6"/>
        <v>1</v>
      </c>
      <c r="D41" s="109">
        <f>D34+D35+D36</f>
        <v>42976162207</v>
      </c>
      <c r="E41" s="79">
        <f t="shared" si="7"/>
        <v>1</v>
      </c>
      <c r="F41" s="104">
        <f t="shared" si="8"/>
        <v>5.7661196388108925E-2</v>
      </c>
    </row>
    <row r="42" spans="1:6" ht="18" customHeight="1"/>
    <row r="43" spans="1:6" ht="18" customHeight="1"/>
    <row r="44" spans="1:6" ht="18" customHeight="1">
      <c r="A44" s="96" t="s">
        <v>93</v>
      </c>
    </row>
    <row r="45" spans="1:6" ht="18" customHeight="1">
      <c r="A45" s="20"/>
      <c r="B45" s="240">
        <v>2023</v>
      </c>
      <c r="C45" s="241"/>
      <c r="D45" s="244">
        <v>2024</v>
      </c>
      <c r="E45" s="240"/>
      <c r="F45" s="218" t="s">
        <v>77</v>
      </c>
    </row>
    <row r="46" spans="1:6" ht="18" customHeight="1">
      <c r="A46" s="22" t="s">
        <v>78</v>
      </c>
      <c r="B46" s="215" t="s">
        <v>92</v>
      </c>
      <c r="C46" s="48" t="s">
        <v>80</v>
      </c>
      <c r="D46" s="218" t="s">
        <v>92</v>
      </c>
      <c r="E46" s="48" t="s">
        <v>80</v>
      </c>
      <c r="F46" s="218" t="s">
        <v>82</v>
      </c>
    </row>
    <row r="47" spans="1:6" ht="18" customHeight="1">
      <c r="A47" s="8" t="s">
        <v>83</v>
      </c>
      <c r="B47" s="10">
        <v>16822739308</v>
      </c>
      <c r="C47" s="40">
        <f t="shared" ref="C47:C54" si="9">B47/$B$54</f>
        <v>0.33689453379315121</v>
      </c>
      <c r="D47" s="44">
        <v>17875045099</v>
      </c>
      <c r="E47" s="40">
        <f t="shared" ref="E47:E54" si="10">D47/$D$54</f>
        <v>0.32501723406717647</v>
      </c>
      <c r="F47" s="42">
        <f>(D47-B47)/B47</f>
        <v>6.2552582652195016E-2</v>
      </c>
    </row>
    <row r="48" spans="1:6" ht="18" customHeight="1">
      <c r="A48" s="8" t="s">
        <v>84</v>
      </c>
      <c r="B48" s="10">
        <v>30734742277</v>
      </c>
      <c r="C48" s="40">
        <f t="shared" si="9"/>
        <v>0.61549825394598989</v>
      </c>
      <c r="D48" s="44">
        <v>34404960270</v>
      </c>
      <c r="E48" s="40">
        <f t="shared" si="10"/>
        <v>0.62557632516250683</v>
      </c>
      <c r="F48" s="42">
        <f t="shared" ref="F48:F54" si="11">(D48-B48)/B48</f>
        <v>0.11941593522801609</v>
      </c>
    </row>
    <row r="49" spans="1:6" ht="18" customHeight="1">
      <c r="A49" s="8" t="s">
        <v>85</v>
      </c>
      <c r="B49" s="10">
        <f>SUM(B50:B53)</f>
        <v>2377253534</v>
      </c>
      <c r="C49" s="40">
        <f t="shared" si="9"/>
        <v>4.7607212260858935E-2</v>
      </c>
      <c r="D49" s="44">
        <f>SUM(D50:D53)</f>
        <v>2717217010</v>
      </c>
      <c r="E49" s="40">
        <f t="shared" si="10"/>
        <v>4.9406440770316709E-2</v>
      </c>
      <c r="F49" s="42">
        <f>(D49-B49)/B49</f>
        <v>0.14300682326801412</v>
      </c>
    </row>
    <row r="50" spans="1:6" ht="18" customHeight="1">
      <c r="A50" s="137" t="s">
        <v>86</v>
      </c>
      <c r="B50" s="138">
        <v>283170801</v>
      </c>
      <c r="C50" s="139">
        <f t="shared" si="9"/>
        <v>5.670818125402541E-3</v>
      </c>
      <c r="D50" s="140">
        <v>225421346</v>
      </c>
      <c r="E50" s="139">
        <f t="shared" si="10"/>
        <v>4.0987769245247252E-3</v>
      </c>
      <c r="F50" s="191">
        <f t="shared" si="11"/>
        <v>-0.20393859393716232</v>
      </c>
    </row>
    <row r="51" spans="1:6" ht="18" customHeight="1">
      <c r="A51" s="7" t="s">
        <v>87</v>
      </c>
      <c r="B51" s="6">
        <v>2043606287</v>
      </c>
      <c r="C51" s="37">
        <f t="shared" si="9"/>
        <v>4.0925545757474431E-2</v>
      </c>
      <c r="D51" s="45">
        <v>2428156770</v>
      </c>
      <c r="E51" s="37">
        <f t="shared" si="10"/>
        <v>4.4150534608219799E-2</v>
      </c>
      <c r="F51" s="41">
        <f t="shared" si="11"/>
        <v>0.18817248970422648</v>
      </c>
    </row>
    <row r="52" spans="1:6" ht="18" customHeight="1">
      <c r="A52" s="7" t="s">
        <v>88</v>
      </c>
      <c r="B52" s="6">
        <v>5560269</v>
      </c>
      <c r="C52" s="37">
        <f t="shared" si="9"/>
        <v>1.1135072583742086E-4</v>
      </c>
      <c r="D52" s="45">
        <v>6684912</v>
      </c>
      <c r="E52" s="37">
        <f t="shared" si="10"/>
        <v>1.2154999308751545E-4</v>
      </c>
      <c r="F52" s="41">
        <f t="shared" si="11"/>
        <v>0.20226413506253024</v>
      </c>
    </row>
    <row r="53" spans="1:6" ht="18" customHeight="1" thickBot="1">
      <c r="A53" s="192" t="s">
        <v>89</v>
      </c>
      <c r="B53" s="84">
        <v>44916177</v>
      </c>
      <c r="C53" s="77">
        <f t="shared" si="9"/>
        <v>8.9949765214453984E-4</v>
      </c>
      <c r="D53" s="193">
        <v>56953982</v>
      </c>
      <c r="E53" s="77">
        <f t="shared" si="10"/>
        <v>1.0355792444846662E-3</v>
      </c>
      <c r="F53" s="147">
        <f t="shared" si="11"/>
        <v>0.26800600149028714</v>
      </c>
    </row>
    <row r="54" spans="1:6" ht="18" customHeight="1">
      <c r="A54" s="75" t="s">
        <v>55</v>
      </c>
      <c r="B54" s="86">
        <f>B47+B48+B49</f>
        <v>49934735119</v>
      </c>
      <c r="C54" s="79">
        <f t="shared" si="9"/>
        <v>1</v>
      </c>
      <c r="D54" s="109">
        <f>D47+D48+D49</f>
        <v>54997222379</v>
      </c>
      <c r="E54" s="79">
        <f t="shared" si="10"/>
        <v>1</v>
      </c>
      <c r="F54" s="104">
        <f t="shared" si="11"/>
        <v>0.10138207898641162</v>
      </c>
    </row>
    <row r="55" spans="1:6" ht="18" customHeight="1">
      <c r="B55" s="214"/>
      <c r="C55" s="214"/>
      <c r="D55" s="214"/>
      <c r="E55" s="214"/>
      <c r="F55" s="214"/>
    </row>
    <row r="56" spans="1:6" ht="18" customHeight="1"/>
    <row r="57" spans="1:6" ht="18" customHeight="1">
      <c r="A57" s="96" t="s">
        <v>94</v>
      </c>
    </row>
    <row r="58" spans="1:6" ht="18" customHeight="1">
      <c r="A58" s="23"/>
      <c r="B58" s="242">
        <v>2023</v>
      </c>
      <c r="C58" s="243"/>
      <c r="D58" s="245">
        <v>2024</v>
      </c>
      <c r="E58" s="243"/>
      <c r="F58" s="219" t="s">
        <v>77</v>
      </c>
    </row>
    <row r="59" spans="1:6" ht="18" customHeight="1">
      <c r="A59" s="25" t="s">
        <v>78</v>
      </c>
      <c r="B59" s="217" t="s">
        <v>92</v>
      </c>
      <c r="C59" s="50" t="s">
        <v>80</v>
      </c>
      <c r="D59" s="219" t="s">
        <v>92</v>
      </c>
      <c r="E59" s="50" t="s">
        <v>80</v>
      </c>
      <c r="F59" s="219" t="s">
        <v>82</v>
      </c>
    </row>
    <row r="60" spans="1:6" ht="18" customHeight="1">
      <c r="A60" s="8" t="s">
        <v>83</v>
      </c>
      <c r="B60" s="10">
        <v>23559445348</v>
      </c>
      <c r="C60" s="40">
        <f t="shared" ref="C60:C67" si="12">B60/$B$67</f>
        <v>0.45079645084978509</v>
      </c>
      <c r="D60" s="44">
        <v>24649917061</v>
      </c>
      <c r="E60" s="40">
        <f t="shared" ref="E60:E67" si="13">D60/$D$67</f>
        <v>0.43015769149895816</v>
      </c>
      <c r="F60" s="42">
        <f>(D60-B60)/B60</f>
        <v>4.6285967130910065E-2</v>
      </c>
    </row>
    <row r="61" spans="1:6" ht="18" customHeight="1">
      <c r="A61" s="8" t="s">
        <v>84</v>
      </c>
      <c r="B61" s="10">
        <v>28382402595</v>
      </c>
      <c r="C61" s="40">
        <f t="shared" si="12"/>
        <v>0.54308096678098972</v>
      </c>
      <c r="D61" s="44">
        <v>32361972970</v>
      </c>
      <c r="E61" s="40">
        <f t="shared" si="13"/>
        <v>0.56473827277705835</v>
      </c>
      <c r="F61" s="42">
        <f t="shared" ref="F61:F67" si="14">(D61-B61)/B61</f>
        <v>0.14021259693148963</v>
      </c>
    </row>
    <row r="62" spans="1:6" ht="18" customHeight="1">
      <c r="A62" s="93" t="s">
        <v>85</v>
      </c>
      <c r="B62" s="94">
        <f>SUM(B63:B66)</f>
        <v>319977330</v>
      </c>
      <c r="C62" s="40">
        <f t="shared" si="12"/>
        <v>6.1225823692252429E-3</v>
      </c>
      <c r="D62" s="184">
        <f>SUM(D63:D66)</f>
        <v>292483570</v>
      </c>
      <c r="E62" s="40">
        <f t="shared" si="13"/>
        <v>5.1040357239834824E-3</v>
      </c>
      <c r="F62" s="42">
        <f>(D62-B62)/B62</f>
        <v>-8.5924087184551481E-2</v>
      </c>
    </row>
    <row r="63" spans="1:6" ht="18" customHeight="1">
      <c r="A63" s="7" t="s">
        <v>86</v>
      </c>
      <c r="B63" s="6">
        <v>214277052</v>
      </c>
      <c r="C63" s="37">
        <f t="shared" si="12"/>
        <v>4.1000682789145105E-3</v>
      </c>
      <c r="D63" s="45">
        <v>187845423</v>
      </c>
      <c r="E63" s="37">
        <f t="shared" si="13"/>
        <v>3.2780294277001219E-3</v>
      </c>
      <c r="F63" s="41">
        <f t="shared" si="14"/>
        <v>-0.12335258840503369</v>
      </c>
    </row>
    <row r="64" spans="1:6" ht="18" customHeight="1">
      <c r="A64" s="7" t="s">
        <v>87</v>
      </c>
      <c r="B64" s="6">
        <v>20625160</v>
      </c>
      <c r="C64" s="37">
        <f t="shared" si="12"/>
        <v>3.946505865851487E-4</v>
      </c>
      <c r="D64" s="45">
        <v>23812258</v>
      </c>
      <c r="E64" s="37">
        <f t="shared" si="13"/>
        <v>4.1553997546156686E-4</v>
      </c>
      <c r="F64" s="41">
        <f t="shared" si="14"/>
        <v>0.15452476489879352</v>
      </c>
    </row>
    <row r="65" spans="1:6" ht="18" customHeight="1">
      <c r="A65" s="7" t="s">
        <v>88</v>
      </c>
      <c r="B65" s="6">
        <v>2681203</v>
      </c>
      <c r="C65" s="37">
        <f t="shared" si="12"/>
        <v>5.1303278942023261E-5</v>
      </c>
      <c r="D65" s="45">
        <v>2290423</v>
      </c>
      <c r="E65" s="37">
        <f t="shared" si="13"/>
        <v>3.9969427393933344E-5</v>
      </c>
      <c r="F65" s="41">
        <f t="shared" si="14"/>
        <v>-0.1457480093823556</v>
      </c>
    </row>
    <row r="66" spans="1:6" ht="18" customHeight="1" thickBot="1">
      <c r="A66" s="192" t="s">
        <v>89</v>
      </c>
      <c r="B66" s="84">
        <v>82393915</v>
      </c>
      <c r="C66" s="77">
        <f t="shared" si="12"/>
        <v>1.5765602247835597E-3</v>
      </c>
      <c r="D66" s="193">
        <v>78535466</v>
      </c>
      <c r="E66" s="77">
        <f t="shared" si="13"/>
        <v>1.3704968934278605E-3</v>
      </c>
      <c r="F66" s="147">
        <f t="shared" si="14"/>
        <v>-4.6829295585723775E-2</v>
      </c>
    </row>
    <row r="67" spans="1:6" ht="18" customHeight="1">
      <c r="A67" s="75" t="s">
        <v>55</v>
      </c>
      <c r="B67" s="86">
        <f>B60+B61+B62</f>
        <v>52261825273</v>
      </c>
      <c r="C67" s="79">
        <f t="shared" si="12"/>
        <v>1</v>
      </c>
      <c r="D67" s="109">
        <f>D60+D61+D62</f>
        <v>57304373601</v>
      </c>
      <c r="E67" s="79">
        <f t="shared" si="13"/>
        <v>1</v>
      </c>
      <c r="F67" s="104">
        <f t="shared" si="14"/>
        <v>9.6486265101902766E-2</v>
      </c>
    </row>
  </sheetData>
  <mergeCells count="10">
    <mergeCell ref="B45:C45"/>
    <mergeCell ref="B58:C58"/>
    <mergeCell ref="D45:E45"/>
    <mergeCell ref="D58:E58"/>
    <mergeCell ref="B6:C6"/>
    <mergeCell ref="D6:E6"/>
    <mergeCell ref="B19:C19"/>
    <mergeCell ref="B32:C32"/>
    <mergeCell ref="D19:E19"/>
    <mergeCell ref="D32:E3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6F5AF-452E-4FF3-8244-B9050799CE86}">
  <sheetPr>
    <tabColor rgb="FF11366E"/>
  </sheetPr>
  <dimension ref="A1:H64"/>
  <sheetViews>
    <sheetView zoomScaleNormal="100" workbookViewId="0">
      <selection activeCell="A6" sqref="A6"/>
    </sheetView>
  </sheetViews>
  <sheetFormatPr defaultRowHeight="14.45"/>
  <cols>
    <col min="1" max="1" width="51.5703125" customWidth="1"/>
    <col min="2" max="6" width="24.140625" customWidth="1"/>
  </cols>
  <sheetData>
    <row r="1" spans="1:8" ht="20.100000000000001">
      <c r="A1" s="1" t="s">
        <v>95</v>
      </c>
    </row>
    <row r="2" spans="1:8" ht="18" customHeight="1">
      <c r="A2" s="3" t="s">
        <v>96</v>
      </c>
    </row>
    <row r="3" spans="1:8" ht="18" customHeight="1">
      <c r="A3" s="3"/>
    </row>
    <row r="4" spans="1:8" ht="18" customHeight="1">
      <c r="A4" s="258" t="s">
        <v>97</v>
      </c>
      <c r="B4" s="258"/>
      <c r="C4" s="258"/>
      <c r="D4" s="258"/>
      <c r="E4" s="258"/>
    </row>
    <row r="5" spans="1:8" ht="18" customHeight="1">
      <c r="A5" s="258"/>
      <c r="B5" s="258"/>
      <c r="C5" s="258"/>
      <c r="D5" s="258"/>
      <c r="E5" s="258"/>
    </row>
    <row r="6" spans="1:8" ht="18" customHeight="1">
      <c r="B6" s="214"/>
      <c r="C6" s="214"/>
      <c r="D6" s="214"/>
      <c r="H6" s="28"/>
    </row>
    <row r="7" spans="1:8" ht="18" customHeight="1">
      <c r="A7" s="92" t="s">
        <v>76</v>
      </c>
      <c r="B7" s="214"/>
      <c r="C7" s="214"/>
      <c r="D7" s="214"/>
    </row>
    <row r="8" spans="1:8" ht="18" customHeight="1">
      <c r="A8" s="30"/>
      <c r="B8" s="259">
        <v>2023</v>
      </c>
      <c r="C8" s="260"/>
      <c r="D8" s="259">
        <v>2024</v>
      </c>
      <c r="E8" s="260"/>
      <c r="F8" s="34" t="s">
        <v>77</v>
      </c>
    </row>
    <row r="9" spans="1:8" ht="18" customHeight="1">
      <c r="A9" s="31" t="s">
        <v>78</v>
      </c>
      <c r="B9" s="81" t="s">
        <v>98</v>
      </c>
      <c r="C9" s="209" t="s">
        <v>99</v>
      </c>
      <c r="D9" s="101" t="s">
        <v>98</v>
      </c>
      <c r="E9" s="210" t="s">
        <v>99</v>
      </c>
      <c r="F9" s="101" t="s">
        <v>82</v>
      </c>
    </row>
    <row r="10" spans="1:8" ht="18" customHeight="1">
      <c r="A10" s="8" t="s">
        <v>83</v>
      </c>
      <c r="B10" s="27">
        <v>25561461</v>
      </c>
      <c r="C10" s="40">
        <f t="shared" ref="C10:C16" si="0">B10/$B$16</f>
        <v>0.85679337658140287</v>
      </c>
      <c r="D10" s="36">
        <v>25212797.083333332</v>
      </c>
      <c r="E10" s="40">
        <f t="shared" ref="E10:E16" si="1">D10/$D$16</f>
        <v>0.8668465870007509</v>
      </c>
      <c r="F10" s="42">
        <f>(D10-B10)/B10</f>
        <v>-1.3640218634868638E-2</v>
      </c>
    </row>
    <row r="11" spans="1:8" ht="18" customHeight="1">
      <c r="A11" s="8" t="s">
        <v>84</v>
      </c>
      <c r="B11" s="27">
        <v>2822271.25</v>
      </c>
      <c r="C11" s="40">
        <f t="shared" si="0"/>
        <v>9.4599573706530965E-2</v>
      </c>
      <c r="D11" s="36">
        <v>2613934.1666666665</v>
      </c>
      <c r="E11" s="40">
        <f t="shared" si="1"/>
        <v>8.9870231514990823E-2</v>
      </c>
      <c r="F11" s="42">
        <f t="shared" ref="F11:F16" si="2">(D11-B11)/B11</f>
        <v>-7.3818943991770275E-2</v>
      </c>
    </row>
    <row r="12" spans="1:8" ht="18" customHeight="1">
      <c r="A12" s="190" t="s">
        <v>85</v>
      </c>
      <c r="B12" s="27">
        <f>SUM(B13:B15)</f>
        <v>1450136.3333333335</v>
      </c>
      <c r="C12" s="40">
        <f t="shared" si="0"/>
        <v>4.8607049712066204E-2</v>
      </c>
      <c r="D12" s="36">
        <f>SUM(D13:D15)</f>
        <v>1258919.5</v>
      </c>
      <c r="E12" s="40">
        <f t="shared" si="1"/>
        <v>4.3283181484258179E-2</v>
      </c>
      <c r="F12" s="42">
        <f>(D12-B12)/B12</f>
        <v>-0.13186128016928991</v>
      </c>
    </row>
    <row r="13" spans="1:8" ht="18" customHeight="1">
      <c r="A13" s="137" t="s">
        <v>87</v>
      </c>
      <c r="B13" s="194">
        <v>680674.33333333337</v>
      </c>
      <c r="C13" s="139">
        <f t="shared" si="0"/>
        <v>2.2815490100857774E-2</v>
      </c>
      <c r="D13" s="195">
        <v>721973.91666666663</v>
      </c>
      <c r="E13" s="139">
        <f t="shared" si="1"/>
        <v>2.4822340159147603E-2</v>
      </c>
      <c r="F13" s="191">
        <f t="shared" si="2"/>
        <v>6.0674512481005236E-2</v>
      </c>
    </row>
    <row r="14" spans="1:8" ht="18" customHeight="1">
      <c r="A14" s="7" t="s">
        <v>88</v>
      </c>
      <c r="B14" s="26">
        <v>297745.25</v>
      </c>
      <c r="C14" s="37">
        <f t="shared" si="0"/>
        <v>9.9801086529668209E-3</v>
      </c>
      <c r="D14" s="35">
        <v>226508.25</v>
      </c>
      <c r="E14" s="37">
        <f t="shared" si="1"/>
        <v>7.7876287502351999E-3</v>
      </c>
      <c r="F14" s="41">
        <f t="shared" si="2"/>
        <v>-0.23925486636646595</v>
      </c>
    </row>
    <row r="15" spans="1:8" ht="18" customHeight="1" thickBot="1">
      <c r="A15" s="192" t="s">
        <v>89</v>
      </c>
      <c r="B15" s="125">
        <v>471716.75</v>
      </c>
      <c r="C15" s="77">
        <f t="shared" si="0"/>
        <v>1.5811450958241609E-2</v>
      </c>
      <c r="D15" s="196">
        <v>310437.33333333331</v>
      </c>
      <c r="E15" s="77">
        <f t="shared" si="1"/>
        <v>1.0673212574875373E-2</v>
      </c>
      <c r="F15" s="147">
        <f t="shared" si="2"/>
        <v>-0.34189885490957589</v>
      </c>
    </row>
    <row r="16" spans="1:8" ht="18" customHeight="1">
      <c r="A16" s="75" t="s">
        <v>100</v>
      </c>
      <c r="B16" s="102">
        <f>B10+B11+B12</f>
        <v>29833868.583333332</v>
      </c>
      <c r="C16" s="79">
        <f t="shared" si="0"/>
        <v>1</v>
      </c>
      <c r="D16" s="103">
        <f>D10+D11+D12</f>
        <v>29085650.75</v>
      </c>
      <c r="E16" s="79">
        <f t="shared" si="1"/>
        <v>1</v>
      </c>
      <c r="F16" s="104">
        <f t="shared" si="2"/>
        <v>-2.5079477414850698E-2</v>
      </c>
    </row>
    <row r="17" spans="1:6" ht="18" customHeight="1">
      <c r="A17" s="33"/>
      <c r="C17" s="38"/>
    </row>
    <row r="18" spans="1:6" ht="18" customHeight="1"/>
    <row r="19" spans="1:6" ht="18" customHeight="1">
      <c r="A19" s="96" t="s">
        <v>90</v>
      </c>
    </row>
    <row r="20" spans="1:6" ht="18" customHeight="1">
      <c r="A20" s="13"/>
      <c r="B20" s="262">
        <v>2023</v>
      </c>
      <c r="C20" s="263"/>
      <c r="D20" s="254">
        <v>2024</v>
      </c>
      <c r="E20" s="264"/>
      <c r="F20" s="46" t="s">
        <v>77</v>
      </c>
    </row>
    <row r="21" spans="1:6" ht="18" customHeight="1">
      <c r="A21" s="15" t="s">
        <v>78</v>
      </c>
      <c r="B21" s="222" t="s">
        <v>98</v>
      </c>
      <c r="C21" s="100" t="s">
        <v>101</v>
      </c>
      <c r="D21" s="222" t="s">
        <v>98</v>
      </c>
      <c r="E21" s="100" t="s">
        <v>101</v>
      </c>
      <c r="F21" s="143" t="s">
        <v>82</v>
      </c>
    </row>
    <row r="22" spans="1:6" ht="18" customHeight="1">
      <c r="A22" s="8" t="s">
        <v>83</v>
      </c>
      <c r="B22" s="27">
        <v>9243331.166666666</v>
      </c>
      <c r="C22" s="40">
        <f t="shared" ref="C22:C28" si="3">B22/$B$28</f>
        <v>0.90309807492696781</v>
      </c>
      <c r="D22" s="36">
        <v>9216035</v>
      </c>
      <c r="E22" s="40">
        <f t="shared" ref="E22:E28" si="4">D22/$D$28</f>
        <v>0.90457754151363046</v>
      </c>
      <c r="F22" s="42">
        <f t="shared" ref="F22:F28" si="5">(D22-B22)/B22</f>
        <v>-2.9530659644762679E-3</v>
      </c>
    </row>
    <row r="23" spans="1:6" ht="18" customHeight="1">
      <c r="A23" s="8" t="s">
        <v>84</v>
      </c>
      <c r="B23" s="27">
        <v>889009.66666666663</v>
      </c>
      <c r="C23" s="40">
        <f t="shared" si="3"/>
        <v>8.6858612342422509E-2</v>
      </c>
      <c r="D23" s="36">
        <v>882305.25</v>
      </c>
      <c r="E23" s="40">
        <f t="shared" si="4"/>
        <v>8.660052982758519E-2</v>
      </c>
      <c r="F23" s="42">
        <f t="shared" si="5"/>
        <v>-7.5414440562888083E-3</v>
      </c>
    </row>
    <row r="24" spans="1:6" ht="18" customHeight="1">
      <c r="A24" s="190" t="s">
        <v>85</v>
      </c>
      <c r="B24" s="27">
        <f>SUM(B25:B27)</f>
        <v>102794.66666666667</v>
      </c>
      <c r="C24" s="40">
        <f t="shared" si="3"/>
        <v>1.0043312730609839E-2</v>
      </c>
      <c r="D24" s="36">
        <f>SUM(D25:D27)</f>
        <v>89879.75</v>
      </c>
      <c r="E24" s="40">
        <f t="shared" si="4"/>
        <v>8.8219286587843601E-3</v>
      </c>
      <c r="F24" s="42">
        <f>(D24-B24)/B24</f>
        <v>-0.1256380032686521</v>
      </c>
    </row>
    <row r="25" spans="1:6" ht="18" customHeight="1">
      <c r="A25" s="137" t="s">
        <v>87</v>
      </c>
      <c r="B25" s="194">
        <v>15216.166666666666</v>
      </c>
      <c r="C25" s="139">
        <f t="shared" si="3"/>
        <v>1.4866600121382534E-3</v>
      </c>
      <c r="D25" s="195">
        <v>23908.916666666668</v>
      </c>
      <c r="E25" s="139">
        <f t="shared" si="4"/>
        <v>2.346721671368175E-3</v>
      </c>
      <c r="F25" s="191">
        <f t="shared" si="5"/>
        <v>0.57128383188932841</v>
      </c>
    </row>
    <row r="26" spans="1:6" ht="18" customHeight="1">
      <c r="A26" s="7" t="s">
        <v>88</v>
      </c>
      <c r="B26" s="26">
        <v>6.833333333333333</v>
      </c>
      <c r="C26" s="37">
        <f t="shared" si="3"/>
        <v>6.6763486749475219E-7</v>
      </c>
      <c r="D26" s="35">
        <v>1.8333333333333333</v>
      </c>
      <c r="E26" s="37">
        <f t="shared" si="4"/>
        <v>1.7994638252151339E-7</v>
      </c>
      <c r="F26" s="41">
        <f t="shared" si="5"/>
        <v>-0.73170731707317072</v>
      </c>
    </row>
    <row r="27" spans="1:6" ht="18" customHeight="1" thickBot="1">
      <c r="A27" s="192" t="s">
        <v>89</v>
      </c>
      <c r="B27" s="125">
        <v>87571.666666666672</v>
      </c>
      <c r="C27" s="77">
        <f t="shared" si="3"/>
        <v>8.5559850836040893E-3</v>
      </c>
      <c r="D27" s="196">
        <v>65969</v>
      </c>
      <c r="E27" s="77">
        <f t="shared" si="4"/>
        <v>6.4750270410336647E-3</v>
      </c>
      <c r="F27" s="147">
        <f t="shared" si="5"/>
        <v>-0.24668557181736867</v>
      </c>
    </row>
    <row r="28" spans="1:6" ht="18" customHeight="1">
      <c r="A28" s="75" t="s">
        <v>100</v>
      </c>
      <c r="B28" s="105">
        <f>B22+B23+B24</f>
        <v>10235135.499999998</v>
      </c>
      <c r="C28" s="79">
        <f t="shared" si="3"/>
        <v>1</v>
      </c>
      <c r="D28" s="106">
        <f>D22+D23+D24</f>
        <v>10188220</v>
      </c>
      <c r="E28" s="79">
        <f t="shared" si="4"/>
        <v>1</v>
      </c>
      <c r="F28" s="104">
        <f t="shared" si="5"/>
        <v>-4.5837693111144594E-3</v>
      </c>
    </row>
    <row r="29" spans="1:6" ht="18" customHeight="1"/>
    <row r="30" spans="1:6" ht="18" customHeight="1"/>
    <row r="31" spans="1:6" ht="18" customHeight="1">
      <c r="A31" s="96" t="s">
        <v>91</v>
      </c>
    </row>
    <row r="32" spans="1:6" ht="18" customHeight="1">
      <c r="A32" s="17"/>
      <c r="B32" s="253">
        <v>2023</v>
      </c>
      <c r="C32" s="265"/>
      <c r="D32" s="266">
        <v>2024</v>
      </c>
      <c r="E32" s="265"/>
      <c r="F32" s="113" t="s">
        <v>77</v>
      </c>
    </row>
    <row r="33" spans="1:6" ht="18" customHeight="1">
      <c r="A33" s="19" t="s">
        <v>78</v>
      </c>
      <c r="B33" s="223" t="s">
        <v>98</v>
      </c>
      <c r="C33" s="229" t="s">
        <v>99</v>
      </c>
      <c r="D33" s="225" t="s">
        <v>98</v>
      </c>
      <c r="E33" s="226" t="s">
        <v>99</v>
      </c>
      <c r="F33" s="225" t="s">
        <v>82</v>
      </c>
    </row>
    <row r="34" spans="1:6" ht="18" customHeight="1">
      <c r="A34" s="8" t="s">
        <v>83</v>
      </c>
      <c r="B34" s="111">
        <v>1018641.9166666666</v>
      </c>
      <c r="C34" s="40">
        <f t="shared" ref="C34:C40" si="6">B34/$B$40</f>
        <v>0.35104220196111691</v>
      </c>
      <c r="D34" s="36">
        <v>1095811.25</v>
      </c>
      <c r="E34" s="40">
        <f t="shared" ref="E34:E40" si="7">D34/$D$40</f>
        <v>0.37727384516300516</v>
      </c>
      <c r="F34" s="42">
        <f t="shared" ref="F34:F40" si="8">(D34-B34)/B34</f>
        <v>7.5757076231318818E-2</v>
      </c>
    </row>
    <row r="35" spans="1:6" ht="18" customHeight="1">
      <c r="A35" s="8" t="s">
        <v>84</v>
      </c>
      <c r="B35" s="111">
        <v>1116316.5</v>
      </c>
      <c r="C35" s="40">
        <f t="shared" si="6"/>
        <v>0.38470260828051256</v>
      </c>
      <c r="D35" s="36">
        <v>1230281.3333333333</v>
      </c>
      <c r="E35" s="40">
        <f t="shared" si="7"/>
        <v>0.42357018077605563</v>
      </c>
      <c r="F35" s="42">
        <f t="shared" si="8"/>
        <v>0.10209007332000669</v>
      </c>
    </row>
    <row r="36" spans="1:6" ht="18" customHeight="1">
      <c r="A36" s="190" t="s">
        <v>85</v>
      </c>
      <c r="B36" s="111">
        <f>SUM(B37:B39)</f>
        <v>766806.41666666674</v>
      </c>
      <c r="C36" s="198">
        <f t="shared" si="6"/>
        <v>0.26425518975837065</v>
      </c>
      <c r="D36" s="36">
        <f>SUM(D37:D39)</f>
        <v>578458.75</v>
      </c>
      <c r="E36" s="198">
        <f t="shared" si="7"/>
        <v>0.19915597406093932</v>
      </c>
      <c r="F36" s="42">
        <f>(D36-B36)/B36</f>
        <v>-0.24562609619963846</v>
      </c>
    </row>
    <row r="37" spans="1:6" ht="18" customHeight="1">
      <c r="A37" s="137" t="s">
        <v>87</v>
      </c>
      <c r="B37" s="197">
        <v>183410.33333333334</v>
      </c>
      <c r="C37" s="139">
        <f t="shared" si="6"/>
        <v>6.3206477391431162E-2</v>
      </c>
      <c r="D37" s="195">
        <v>155533</v>
      </c>
      <c r="E37" s="139">
        <f t="shared" si="7"/>
        <v>5.3548029334192067E-2</v>
      </c>
      <c r="F37" s="191">
        <f t="shared" si="8"/>
        <v>-0.15199434419362054</v>
      </c>
    </row>
    <row r="38" spans="1:6" ht="18" customHeight="1">
      <c r="A38" s="7" t="s">
        <v>88</v>
      </c>
      <c r="B38" s="110">
        <v>240369</v>
      </c>
      <c r="C38" s="37">
        <f t="shared" si="6"/>
        <v>8.2835451460028159E-2</v>
      </c>
      <c r="D38" s="35">
        <v>179512.16666666666</v>
      </c>
      <c r="E38" s="37">
        <f t="shared" si="7"/>
        <v>6.1803750757145053E-2</v>
      </c>
      <c r="F38" s="41">
        <f t="shared" si="8"/>
        <v>-0.25318087329619604</v>
      </c>
    </row>
    <row r="39" spans="1:6" ht="18" customHeight="1" thickBot="1">
      <c r="A39" s="192" t="s">
        <v>89</v>
      </c>
      <c r="B39" s="199">
        <v>343027.08333333331</v>
      </c>
      <c r="C39" s="77">
        <f t="shared" si="6"/>
        <v>0.11821326090691131</v>
      </c>
      <c r="D39" s="196">
        <v>243413.58333333334</v>
      </c>
      <c r="E39" s="77">
        <f t="shared" si="7"/>
        <v>8.3804193969602203E-2</v>
      </c>
      <c r="F39" s="147">
        <f t="shared" si="8"/>
        <v>-0.29039543767802584</v>
      </c>
    </row>
    <row r="40" spans="1:6" ht="18" customHeight="1">
      <c r="A40" s="75" t="s">
        <v>100</v>
      </c>
      <c r="B40" s="105">
        <f>B34+B35+B36</f>
        <v>2901764.833333333</v>
      </c>
      <c r="C40" s="79">
        <f t="shared" si="6"/>
        <v>1</v>
      </c>
      <c r="D40" s="106">
        <f>D34+D35+D36</f>
        <v>2904551.333333333</v>
      </c>
      <c r="E40" s="79">
        <f t="shared" si="7"/>
        <v>1</v>
      </c>
      <c r="F40" s="104">
        <f t="shared" si="8"/>
        <v>9.6027767929045954E-4</v>
      </c>
    </row>
    <row r="41" spans="1:6" ht="18" customHeight="1">
      <c r="A41" s="92"/>
    </row>
    <row r="42" spans="1:6" ht="18" customHeight="1"/>
    <row r="43" spans="1:6" ht="18" customHeight="1">
      <c r="A43" s="96" t="s">
        <v>93</v>
      </c>
    </row>
    <row r="44" spans="1:6" ht="18" customHeight="1">
      <c r="A44" s="20"/>
      <c r="B44" s="240">
        <v>2023</v>
      </c>
      <c r="C44" s="261"/>
      <c r="D44" s="267">
        <v>2024</v>
      </c>
      <c r="E44" s="268"/>
      <c r="F44" s="218" t="s">
        <v>77</v>
      </c>
    </row>
    <row r="45" spans="1:6" ht="18" customHeight="1">
      <c r="A45" s="22" t="s">
        <v>78</v>
      </c>
      <c r="B45" s="215" t="s">
        <v>98</v>
      </c>
      <c r="C45" s="216" t="s">
        <v>99</v>
      </c>
      <c r="D45" s="218" t="s">
        <v>98</v>
      </c>
      <c r="E45" s="216" t="s">
        <v>99</v>
      </c>
      <c r="F45" s="218" t="s">
        <v>82</v>
      </c>
    </row>
    <row r="46" spans="1:6" ht="18" customHeight="1">
      <c r="A46" s="8" t="s">
        <v>83</v>
      </c>
      <c r="B46" s="27">
        <v>12681793.166666666</v>
      </c>
      <c r="C46" s="40">
        <f t="shared" ref="C46:C52" si="9">B46/$B$52</f>
        <v>0.91563830363818022</v>
      </c>
      <c r="D46" s="36">
        <v>12265734.166666666</v>
      </c>
      <c r="E46" s="40">
        <f t="shared" ref="E46:E52" si="10">D46/$D$52</f>
        <v>0.93703455063205499</v>
      </c>
      <c r="F46" s="42">
        <f t="shared" ref="F46:F52" si="11">(D46-B46)/B46</f>
        <v>-3.2807584426907871E-2</v>
      </c>
    </row>
    <row r="47" spans="1:6" ht="18" customHeight="1">
      <c r="A47" s="8" t="s">
        <v>84</v>
      </c>
      <c r="B47" s="27">
        <v>705772.91666666663</v>
      </c>
      <c r="C47" s="40">
        <f t="shared" si="9"/>
        <v>5.0957518994160962E-2</v>
      </c>
      <c r="D47" s="36">
        <v>320861.83333333331</v>
      </c>
      <c r="E47" s="40">
        <f t="shared" si="10"/>
        <v>2.4512077281892065E-2</v>
      </c>
      <c r="F47" s="42">
        <f t="shared" si="11"/>
        <v>-0.54537525348982052</v>
      </c>
    </row>
    <row r="48" spans="1:6" ht="18" customHeight="1">
      <c r="A48" s="190" t="s">
        <v>85</v>
      </c>
      <c r="B48" s="27">
        <f>SUM(B49:B51)</f>
        <v>462655.25</v>
      </c>
      <c r="C48" s="198">
        <f t="shared" si="9"/>
        <v>3.3404177367658917E-2</v>
      </c>
      <c r="D48" s="36">
        <f>SUM(D49:D51)</f>
        <v>503352.66666666663</v>
      </c>
      <c r="E48" s="198">
        <f t="shared" si="10"/>
        <v>3.8453372086052998E-2</v>
      </c>
      <c r="F48" s="42">
        <f>(D48-B48)/B48</f>
        <v>8.7964886741621603E-2</v>
      </c>
    </row>
    <row r="49" spans="1:6" ht="18" customHeight="1">
      <c r="A49" s="137" t="s">
        <v>87</v>
      </c>
      <c r="B49" s="194">
        <v>396194.5</v>
      </c>
      <c r="C49" s="139">
        <f t="shared" si="9"/>
        <v>2.8605643943499917E-2</v>
      </c>
      <c r="D49" s="195">
        <v>456444.08333333331</v>
      </c>
      <c r="E49" s="139">
        <f t="shared" si="10"/>
        <v>3.4869814615519502E-2</v>
      </c>
      <c r="F49" s="191">
        <f t="shared" si="11"/>
        <v>0.1520707211567382</v>
      </c>
    </row>
    <row r="50" spans="1:6" ht="18" customHeight="1">
      <c r="A50" s="7" t="s">
        <v>88</v>
      </c>
      <c r="B50" s="26">
        <v>57352.5</v>
      </c>
      <c r="C50" s="37">
        <f t="shared" si="9"/>
        <v>4.1409085544336912E-3</v>
      </c>
      <c r="D50" s="35">
        <v>46900.833333333336</v>
      </c>
      <c r="E50" s="37">
        <f t="shared" si="10"/>
        <v>3.582965413207885E-3</v>
      </c>
      <c r="F50" s="41">
        <f t="shared" si="11"/>
        <v>-0.18223558984641758</v>
      </c>
    </row>
    <row r="51" spans="1:6" ht="18" customHeight="1" thickBot="1">
      <c r="A51" s="192" t="s">
        <v>89</v>
      </c>
      <c r="B51" s="125">
        <v>9108.25</v>
      </c>
      <c r="C51" s="77">
        <f t="shared" si="9"/>
        <v>6.5762486972530696E-4</v>
      </c>
      <c r="D51" s="196">
        <v>7.75</v>
      </c>
      <c r="E51" s="77">
        <f t="shared" si="10"/>
        <v>5.9205732561314355E-7</v>
      </c>
      <c r="F51" s="147">
        <f t="shared" si="11"/>
        <v>-0.99914912304778636</v>
      </c>
    </row>
    <row r="52" spans="1:6" ht="18" customHeight="1">
      <c r="A52" s="75" t="s">
        <v>100</v>
      </c>
      <c r="B52" s="105">
        <f>B46+B47+B48</f>
        <v>13850221.333333332</v>
      </c>
      <c r="C52" s="79">
        <f t="shared" si="9"/>
        <v>1</v>
      </c>
      <c r="D52" s="106">
        <f>D46+D47+D48</f>
        <v>13089948.666666666</v>
      </c>
      <c r="E52" s="79">
        <f t="shared" si="10"/>
        <v>1</v>
      </c>
      <c r="F52" s="104">
        <f t="shared" si="11"/>
        <v>-5.489245611092998E-2</v>
      </c>
    </row>
    <row r="53" spans="1:6" ht="18" customHeight="1"/>
    <row r="54" spans="1:6" ht="18" customHeight="1"/>
    <row r="55" spans="1:6" ht="18" customHeight="1">
      <c r="A55" s="96" t="s">
        <v>94</v>
      </c>
    </row>
    <row r="56" spans="1:6" ht="18" customHeight="1">
      <c r="A56" s="115"/>
      <c r="B56" s="242">
        <v>2023</v>
      </c>
      <c r="C56" s="243"/>
      <c r="D56" s="245">
        <v>2024</v>
      </c>
      <c r="E56" s="243"/>
      <c r="F56" s="219" t="s">
        <v>77</v>
      </c>
    </row>
    <row r="57" spans="1:6" ht="18" customHeight="1">
      <c r="A57" s="25" t="s">
        <v>78</v>
      </c>
      <c r="B57" s="114" t="s">
        <v>98</v>
      </c>
      <c r="C57" s="50" t="s">
        <v>99</v>
      </c>
      <c r="D57" s="183" t="s">
        <v>98</v>
      </c>
      <c r="E57" s="50" t="s">
        <v>99</v>
      </c>
      <c r="F57" s="183" t="s">
        <v>82</v>
      </c>
    </row>
    <row r="58" spans="1:6" ht="18" customHeight="1">
      <c r="A58" s="8" t="s">
        <v>83</v>
      </c>
      <c r="B58" s="27">
        <v>2617694.75</v>
      </c>
      <c r="C58" s="40">
        <f t="shared" ref="C58:C64" si="12">B58/$B$64</f>
        <v>0.91953897786780781</v>
      </c>
      <c r="D58" s="36">
        <v>2635216.6666666665</v>
      </c>
      <c r="E58" s="40">
        <f t="shared" ref="E58:E64" si="13">D58/$D$64</f>
        <v>0.90777799872307208</v>
      </c>
      <c r="F58" s="42">
        <f t="shared" ref="F58:F64" si="14">(D58-B58)/B58</f>
        <v>6.6936439654266457E-3</v>
      </c>
    </row>
    <row r="59" spans="1:6" ht="18" customHeight="1">
      <c r="A59" s="8" t="s">
        <v>84</v>
      </c>
      <c r="B59" s="27">
        <v>111172.16666666667</v>
      </c>
      <c r="C59" s="40">
        <f t="shared" si="12"/>
        <v>3.9052353412870715E-2</v>
      </c>
      <c r="D59" s="36">
        <v>180485.75</v>
      </c>
      <c r="E59" s="40">
        <f t="shared" si="13"/>
        <v>6.2173632629713954E-2</v>
      </c>
      <c r="F59" s="42">
        <f t="shared" si="14"/>
        <v>0.62347964793346045</v>
      </c>
    </row>
    <row r="60" spans="1:6" ht="18" customHeight="1">
      <c r="A60" s="190" t="s">
        <v>85</v>
      </c>
      <c r="B60" s="27">
        <f>SUM(B61:B63)</f>
        <v>117880</v>
      </c>
      <c r="C60" s="40">
        <f t="shared" si="12"/>
        <v>4.1408668719321529E-2</v>
      </c>
      <c r="D60" s="36">
        <f>SUM(D61:D63)</f>
        <v>87228.333333333343</v>
      </c>
      <c r="E60" s="40">
        <f t="shared" si="13"/>
        <v>3.0048368647213972E-2</v>
      </c>
      <c r="F60" s="42">
        <f>(D60-B60)/B60</f>
        <v>-0.26002431851600488</v>
      </c>
    </row>
    <row r="61" spans="1:6" ht="18" customHeight="1">
      <c r="A61" s="137" t="s">
        <v>87</v>
      </c>
      <c r="B61" s="194">
        <v>85853.333333333328</v>
      </c>
      <c r="C61" s="139">
        <f t="shared" si="12"/>
        <v>3.0158400394040413E-2</v>
      </c>
      <c r="D61" s="195">
        <v>86087.916666666672</v>
      </c>
      <c r="E61" s="139">
        <f t="shared" si="13"/>
        <v>2.9655518536453779E-2</v>
      </c>
      <c r="F61" s="191">
        <f t="shared" si="14"/>
        <v>2.7323730392919288E-3</v>
      </c>
    </row>
    <row r="62" spans="1:6" ht="18" customHeight="1">
      <c r="A62" s="7" t="s">
        <v>88</v>
      </c>
      <c r="B62" s="26">
        <v>16.916666666666668</v>
      </c>
      <c r="C62" s="37">
        <f t="shared" si="12"/>
        <v>5.9424554278519615E-6</v>
      </c>
      <c r="D62" s="35">
        <v>93.416666666666671</v>
      </c>
      <c r="E62" s="37">
        <f t="shared" si="13"/>
        <v>3.218012233556266E-5</v>
      </c>
      <c r="F62" s="41">
        <f t="shared" si="14"/>
        <v>4.5221674876847286</v>
      </c>
    </row>
    <row r="63" spans="1:6" ht="18" customHeight="1" thickBot="1">
      <c r="A63" s="192" t="s">
        <v>89</v>
      </c>
      <c r="B63" s="125">
        <v>32009.75</v>
      </c>
      <c r="C63" s="77">
        <f t="shared" si="12"/>
        <v>1.124432586985326E-2</v>
      </c>
      <c r="D63" s="196">
        <v>1047</v>
      </c>
      <c r="E63" s="77">
        <f t="shared" si="13"/>
        <v>3.6066998842462913E-4</v>
      </c>
      <c r="F63" s="147">
        <f t="shared" si="14"/>
        <v>-0.9672912159576379</v>
      </c>
    </row>
    <row r="64" spans="1:6" ht="18" customHeight="1">
      <c r="A64" s="75" t="s">
        <v>100</v>
      </c>
      <c r="B64" s="105">
        <f>B58+B59+B60</f>
        <v>2846746.9166666665</v>
      </c>
      <c r="C64" s="79">
        <f t="shared" si="12"/>
        <v>1</v>
      </c>
      <c r="D64" s="106">
        <f>D58+D59+D60</f>
        <v>2902930.75</v>
      </c>
      <c r="E64" s="79">
        <f t="shared" si="13"/>
        <v>1</v>
      </c>
      <c r="F64" s="104">
        <f t="shared" si="14"/>
        <v>1.973615322261266E-2</v>
      </c>
    </row>
  </sheetData>
  <mergeCells count="11">
    <mergeCell ref="A4:E5"/>
    <mergeCell ref="B8:C8"/>
    <mergeCell ref="D8:E8"/>
    <mergeCell ref="B44:C44"/>
    <mergeCell ref="B56:C56"/>
    <mergeCell ref="B20:C20"/>
    <mergeCell ref="D20:E20"/>
    <mergeCell ref="B32:C32"/>
    <mergeCell ref="D32:E32"/>
    <mergeCell ref="D44:E44"/>
    <mergeCell ref="D56:E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EEFB6-F823-4CF1-B8E6-E8996F65E80F}">
  <sheetPr>
    <tabColor rgb="FF11366E"/>
  </sheetPr>
  <dimension ref="A1:J23"/>
  <sheetViews>
    <sheetView workbookViewId="0">
      <selection activeCell="L32" sqref="L32"/>
    </sheetView>
  </sheetViews>
  <sheetFormatPr defaultRowHeight="14.45"/>
  <cols>
    <col min="1" max="1" width="32.42578125" customWidth="1"/>
    <col min="2" max="2" width="17.85546875" customWidth="1"/>
    <col min="3" max="3" width="19.5703125" customWidth="1"/>
    <col min="4" max="4" width="12.140625" customWidth="1"/>
    <col min="5" max="5" width="17.28515625" customWidth="1"/>
    <col min="6" max="6" width="19.42578125" customWidth="1"/>
    <col min="7" max="7" width="12.140625" customWidth="1"/>
    <col min="8" max="8" width="29.42578125" customWidth="1"/>
  </cols>
  <sheetData>
    <row r="1" spans="1:10" ht="20.100000000000001">
      <c r="A1" s="1" t="s">
        <v>102</v>
      </c>
      <c r="B1" s="214"/>
      <c r="C1" s="214"/>
      <c r="D1" s="214"/>
      <c r="E1" s="214"/>
      <c r="F1" s="214"/>
      <c r="G1" s="214"/>
      <c r="H1" s="214"/>
      <c r="I1" s="214"/>
    </row>
    <row r="2" spans="1:10" ht="18" customHeight="1">
      <c r="A2" s="3" t="s">
        <v>103</v>
      </c>
      <c r="B2" s="214"/>
      <c r="C2" s="214"/>
      <c r="D2" s="214"/>
      <c r="E2" s="214"/>
      <c r="F2" s="214"/>
      <c r="G2" s="214"/>
      <c r="H2" s="214"/>
      <c r="I2" s="214"/>
    </row>
    <row r="3" spans="1:10" ht="18" customHeight="1">
      <c r="A3" s="214"/>
      <c r="B3" s="214"/>
      <c r="C3" s="214"/>
      <c r="D3" s="214"/>
      <c r="E3" s="214"/>
      <c r="F3" s="214"/>
      <c r="G3" s="214"/>
      <c r="H3" s="214"/>
      <c r="I3" s="214"/>
    </row>
    <row r="4" spans="1:10" ht="18" customHeight="1">
      <c r="A4" s="30"/>
      <c r="B4" s="259">
        <v>2023</v>
      </c>
      <c r="C4" s="269"/>
      <c r="D4" s="260"/>
      <c r="E4" s="270">
        <v>2024</v>
      </c>
      <c r="F4" s="271"/>
      <c r="G4" s="272"/>
      <c r="H4" s="39" t="s">
        <v>104</v>
      </c>
      <c r="I4" s="214"/>
    </row>
    <row r="5" spans="1:10" ht="18" customHeight="1">
      <c r="A5" s="31" t="s">
        <v>105</v>
      </c>
      <c r="B5" s="81" t="s">
        <v>100</v>
      </c>
      <c r="C5" s="81" t="s">
        <v>106</v>
      </c>
      <c r="D5" s="210" t="s">
        <v>107</v>
      </c>
      <c r="E5" s="81" t="s">
        <v>100</v>
      </c>
      <c r="F5" s="81" t="s">
        <v>106</v>
      </c>
      <c r="G5" s="210" t="s">
        <v>107</v>
      </c>
      <c r="H5" s="101" t="s">
        <v>82</v>
      </c>
      <c r="J5" s="28"/>
    </row>
    <row r="6" spans="1:10" ht="18" customHeight="1">
      <c r="A6" s="5" t="s">
        <v>90</v>
      </c>
      <c r="B6" s="118">
        <v>10235135.499999998</v>
      </c>
      <c r="C6" s="118">
        <v>8328229.083333333</v>
      </c>
      <c r="D6" s="119">
        <f>C6/B6</f>
        <v>0.81369016397812555</v>
      </c>
      <c r="E6" s="120">
        <v>10188220</v>
      </c>
      <c r="F6" s="26">
        <v>8295581.166666667</v>
      </c>
      <c r="G6" s="37">
        <f>F6/E6</f>
        <v>0.8142326301028705</v>
      </c>
      <c r="H6" s="116">
        <f>G6-D6</f>
        <v>5.4246612474495581E-4</v>
      </c>
      <c r="I6" s="214"/>
    </row>
    <row r="7" spans="1:10" ht="18" customHeight="1">
      <c r="A7" s="5" t="s">
        <v>91</v>
      </c>
      <c r="B7" s="118">
        <v>2901764.8333333335</v>
      </c>
      <c r="C7" s="118">
        <v>990624.91666666663</v>
      </c>
      <c r="D7" s="119">
        <f>C7/B7</f>
        <v>0.34138704325281582</v>
      </c>
      <c r="E7" s="120">
        <v>2904551.333333333</v>
      </c>
      <c r="F7" s="26">
        <v>909481.25</v>
      </c>
      <c r="G7" s="37">
        <f>F7/E7</f>
        <v>0.31312280129553</v>
      </c>
      <c r="H7" s="116">
        <f t="shared" ref="H7:H10" si="0">G7-D7</f>
        <v>-2.8264241957285829E-2</v>
      </c>
      <c r="I7" s="214"/>
    </row>
    <row r="8" spans="1:10" ht="18" customHeight="1">
      <c r="A8" s="5" t="s">
        <v>93</v>
      </c>
      <c r="B8" s="118">
        <v>13850221.333333332</v>
      </c>
      <c r="C8" s="118">
        <v>9476518.833333334</v>
      </c>
      <c r="D8" s="119">
        <f>C8/B8</f>
        <v>0.68421425226802646</v>
      </c>
      <c r="E8" s="120">
        <v>13089948.666666668</v>
      </c>
      <c r="F8" s="26">
        <v>9671498.416666666</v>
      </c>
      <c r="G8" s="37">
        <f>F8/E8</f>
        <v>0.73884922416044096</v>
      </c>
      <c r="H8" s="116">
        <f t="shared" si="0"/>
        <v>5.4634971892414508E-2</v>
      </c>
      <c r="I8" s="214"/>
    </row>
    <row r="9" spans="1:10" ht="18" customHeight="1" thickBot="1">
      <c r="A9" s="121" t="s">
        <v>94</v>
      </c>
      <c r="B9" s="122">
        <v>2846746.9166666665</v>
      </c>
      <c r="C9" s="122">
        <v>2233828.4166666665</v>
      </c>
      <c r="D9" s="123">
        <f>C9/B9</f>
        <v>0.78469512115334683</v>
      </c>
      <c r="E9" s="124">
        <v>2902930.7499999995</v>
      </c>
      <c r="F9" s="125">
        <v>2345440.25</v>
      </c>
      <c r="G9" s="77">
        <f>F9/E9</f>
        <v>0.80795597690368615</v>
      </c>
      <c r="H9" s="117">
        <f t="shared" si="0"/>
        <v>2.3260855750339315E-2</v>
      </c>
      <c r="I9" s="214"/>
    </row>
    <row r="10" spans="1:10" ht="18" customHeight="1">
      <c r="A10" s="107" t="s">
        <v>108</v>
      </c>
      <c r="B10" s="105">
        <f>SUM(B6:B9)</f>
        <v>29833868.583333332</v>
      </c>
      <c r="C10" s="105">
        <f>SUM(C6:C9)</f>
        <v>21029201.250000004</v>
      </c>
      <c r="D10" s="78">
        <f>C10/B10</f>
        <v>0.70487678093976558</v>
      </c>
      <c r="E10" s="105">
        <f>SUM(E6:E9)</f>
        <v>29085650.75</v>
      </c>
      <c r="F10" s="105">
        <f>SUM(F6:F9)</f>
        <v>21222001.083333336</v>
      </c>
      <c r="G10" s="79">
        <f>F10/E10</f>
        <v>0.72963817332962155</v>
      </c>
      <c r="H10" s="126">
        <f t="shared" si="0"/>
        <v>2.4761392389855974E-2</v>
      </c>
      <c r="I10" s="214"/>
    </row>
    <row r="12" spans="1:10" ht="15.6">
      <c r="A12" s="302" t="s">
        <v>109</v>
      </c>
    </row>
    <row r="13" spans="1:10" ht="15.6">
      <c r="A13" s="32"/>
    </row>
    <row r="14" spans="1:10" ht="15.6">
      <c r="A14" s="214"/>
      <c r="B14" s="214"/>
      <c r="C14" s="214"/>
    </row>
    <row r="15" spans="1:10" ht="15.6">
      <c r="A15" s="214"/>
      <c r="B15" s="214"/>
      <c r="C15" s="214"/>
    </row>
    <row r="16" spans="1:10" ht="15.6">
      <c r="A16" s="214"/>
      <c r="B16" s="214"/>
    </row>
    <row r="23" spans="1:2" ht="15.6">
      <c r="A23" s="214"/>
      <c r="B23" s="214"/>
    </row>
  </sheetData>
  <mergeCells count="2">
    <mergeCell ref="B4:D4"/>
    <mergeCell ref="E4: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F382E-E7B6-4567-B541-396B2B8D1C68}">
  <sheetPr>
    <tabColor rgb="FF197544"/>
  </sheetPr>
  <dimension ref="A1:H34"/>
  <sheetViews>
    <sheetView workbookViewId="0">
      <selection activeCell="K24" sqref="K24"/>
    </sheetView>
  </sheetViews>
  <sheetFormatPr defaultRowHeight="14.45"/>
  <cols>
    <col min="1" max="1" width="34.42578125" customWidth="1"/>
    <col min="2" max="3" width="9.28515625" customWidth="1"/>
    <col min="4" max="4" width="29.140625" customWidth="1"/>
  </cols>
  <sheetData>
    <row r="1" spans="1:8" ht="20.100000000000001">
      <c r="A1" s="1" t="s">
        <v>110</v>
      </c>
    </row>
    <row r="2" spans="1:8" ht="18" customHeight="1">
      <c r="A2" s="3" t="s">
        <v>111</v>
      </c>
    </row>
    <row r="3" spans="1:8" ht="18" customHeight="1">
      <c r="H3" s="28"/>
    </row>
    <row r="4" spans="1:8" ht="18" customHeight="1">
      <c r="A4" s="87"/>
    </row>
    <row r="5" spans="1:8" ht="18" customHeight="1">
      <c r="A5" s="15" t="s">
        <v>90</v>
      </c>
      <c r="B5" s="222">
        <v>2023</v>
      </c>
      <c r="C5" s="222">
        <v>2024</v>
      </c>
      <c r="D5" s="14" t="s">
        <v>104</v>
      </c>
    </row>
    <row r="6" spans="1:8" ht="18" customHeight="1">
      <c r="A6" s="7" t="s">
        <v>112</v>
      </c>
      <c r="B6" s="12">
        <v>0.16902320737769405</v>
      </c>
      <c r="C6" s="12">
        <v>0.14232961739583699</v>
      </c>
      <c r="D6" s="12">
        <f>C6-B6</f>
        <v>-2.6693589981857058E-2</v>
      </c>
    </row>
    <row r="7" spans="1:8" ht="18" customHeight="1">
      <c r="A7" s="7" t="s">
        <v>113</v>
      </c>
      <c r="B7" s="12">
        <v>0.5632089152182741</v>
      </c>
      <c r="C7" s="12">
        <v>0.53933572012744535</v>
      </c>
      <c r="D7" s="12">
        <f t="shared" ref="D7:D20" si="0">C7-B7</f>
        <v>-2.3873195090828747E-2</v>
      </c>
    </row>
    <row r="8" spans="1:8" ht="18" customHeight="1">
      <c r="A8" s="7" t="s">
        <v>114</v>
      </c>
      <c r="B8" s="12">
        <v>0.96115420910275873</v>
      </c>
      <c r="C8" s="12">
        <v>0.9585358609566007</v>
      </c>
      <c r="D8" s="12">
        <f t="shared" si="0"/>
        <v>-2.6183481461580227E-3</v>
      </c>
    </row>
    <row r="9" spans="1:8" ht="18" customHeight="1">
      <c r="A9" s="7" t="s">
        <v>115</v>
      </c>
      <c r="B9" s="12">
        <v>0</v>
      </c>
      <c r="C9" s="12">
        <v>0</v>
      </c>
      <c r="D9" s="12">
        <f t="shared" si="0"/>
        <v>0</v>
      </c>
    </row>
    <row r="10" spans="1:8" ht="18" customHeight="1">
      <c r="A10" s="7" t="s">
        <v>116</v>
      </c>
      <c r="B10" s="12">
        <v>0</v>
      </c>
      <c r="C10" s="12">
        <v>0</v>
      </c>
      <c r="D10" s="12">
        <f t="shared" si="0"/>
        <v>0</v>
      </c>
    </row>
    <row r="11" spans="1:8" ht="18" customHeight="1">
      <c r="A11" s="7" t="s">
        <v>117</v>
      </c>
      <c r="B11" s="52" t="s">
        <v>118</v>
      </c>
      <c r="C11" s="12">
        <v>1</v>
      </c>
      <c r="D11" s="52" t="s">
        <v>118</v>
      </c>
    </row>
    <row r="12" spans="1:8" ht="18" customHeight="1">
      <c r="A12" s="7" t="s">
        <v>119</v>
      </c>
      <c r="B12" s="12">
        <v>0.99983048096046812</v>
      </c>
      <c r="C12" s="12">
        <v>0.99984498466179483</v>
      </c>
      <c r="D12" s="12">
        <f t="shared" si="0"/>
        <v>1.4503701326717966E-5</v>
      </c>
    </row>
    <row r="13" spans="1:8" ht="18" customHeight="1">
      <c r="A13" s="7" t="s">
        <v>120</v>
      </c>
      <c r="B13" s="12">
        <v>0.67683091638730708</v>
      </c>
      <c r="C13" s="12">
        <v>1</v>
      </c>
      <c r="D13" s="12">
        <f t="shared" si="0"/>
        <v>0.32316908361269292</v>
      </c>
    </row>
    <row r="14" spans="1:8" ht="18" customHeight="1">
      <c r="A14" s="7" t="s">
        <v>121</v>
      </c>
      <c r="B14" s="12">
        <v>0</v>
      </c>
      <c r="C14" s="12">
        <v>0</v>
      </c>
      <c r="D14" s="12">
        <f t="shared" si="0"/>
        <v>0</v>
      </c>
    </row>
    <row r="15" spans="1:8" ht="18" customHeight="1">
      <c r="A15" s="7" t="s">
        <v>122</v>
      </c>
      <c r="B15" s="12">
        <v>0</v>
      </c>
      <c r="C15" s="12">
        <v>0</v>
      </c>
      <c r="D15" s="12">
        <f t="shared" si="0"/>
        <v>0</v>
      </c>
    </row>
    <row r="16" spans="1:8" ht="18" customHeight="1">
      <c r="A16" s="7" t="s">
        <v>123</v>
      </c>
      <c r="B16" s="12">
        <v>0.99546368202381119</v>
      </c>
      <c r="C16" s="12">
        <v>0.99634353767841599</v>
      </c>
      <c r="D16" s="12">
        <f t="shared" si="0"/>
        <v>8.7985565460479975E-4</v>
      </c>
    </row>
    <row r="17" spans="1:4" ht="18" customHeight="1">
      <c r="A17" s="7" t="s">
        <v>124</v>
      </c>
      <c r="B17" s="12">
        <v>0</v>
      </c>
      <c r="C17" s="12">
        <v>0</v>
      </c>
      <c r="D17" s="12">
        <f t="shared" si="0"/>
        <v>0</v>
      </c>
    </row>
    <row r="18" spans="1:4" ht="18" customHeight="1">
      <c r="A18" s="7" t="s">
        <v>125</v>
      </c>
      <c r="B18" s="12">
        <v>0.33697289808584435</v>
      </c>
      <c r="C18" s="12">
        <v>0.3356645297716454</v>
      </c>
      <c r="D18" s="12">
        <f t="shared" si="0"/>
        <v>-1.3083683141989488E-3</v>
      </c>
    </row>
    <row r="19" spans="1:4" ht="18" customHeight="1">
      <c r="A19" s="7" t="s">
        <v>126</v>
      </c>
      <c r="B19" s="12">
        <v>2.7063631654950134E-2</v>
      </c>
      <c r="C19" s="12">
        <v>3.705636334290769E-2</v>
      </c>
      <c r="D19" s="12">
        <f t="shared" si="0"/>
        <v>9.9927316879575567E-3</v>
      </c>
    </row>
    <row r="20" spans="1:4" ht="18" customHeight="1">
      <c r="A20" s="7" t="s">
        <v>127</v>
      </c>
      <c r="B20" s="12">
        <v>0.99979044026595032</v>
      </c>
      <c r="C20" s="12">
        <v>0.99992249675275746</v>
      </c>
      <c r="D20" s="12">
        <f t="shared" si="0"/>
        <v>1.3205648680714166E-4</v>
      </c>
    </row>
    <row r="21" spans="1:4" ht="18" customHeight="1"/>
    <row r="22" spans="1:4" ht="18" customHeight="1"/>
    <row r="23" spans="1:4" ht="18" customHeight="1"/>
    <row r="24" spans="1:4" ht="18" customHeight="1"/>
    <row r="25" spans="1:4" ht="18" customHeight="1">
      <c r="A25" s="19" t="s">
        <v>91</v>
      </c>
      <c r="B25" s="223">
        <v>2023</v>
      </c>
      <c r="C25" s="223">
        <v>2024</v>
      </c>
      <c r="D25" s="18" t="s">
        <v>104</v>
      </c>
    </row>
    <row r="26" spans="1:4" ht="18" customHeight="1">
      <c r="A26" s="7" t="s">
        <v>112</v>
      </c>
      <c r="B26" s="12">
        <v>0.26673461681634908</v>
      </c>
      <c r="C26" s="12">
        <v>0.17905233580677696</v>
      </c>
      <c r="D26" s="12">
        <f>C26-B26</f>
        <v>-8.7682281009572122E-2</v>
      </c>
    </row>
    <row r="27" spans="1:4" ht="18" customHeight="1">
      <c r="A27" s="7" t="s">
        <v>113</v>
      </c>
      <c r="B27" s="12">
        <v>1.2439729891827992E-2</v>
      </c>
      <c r="C27" s="12">
        <v>1.249861410384339E-2</v>
      </c>
      <c r="D27" s="12">
        <f t="shared" ref="D27:D29" si="1">C27-B27</f>
        <v>5.888421201539866E-5</v>
      </c>
    </row>
    <row r="28" spans="1:4" ht="18" customHeight="1">
      <c r="A28" s="7" t="s">
        <v>114</v>
      </c>
      <c r="B28" s="12">
        <v>0.51618016992751725</v>
      </c>
      <c r="C28" s="12">
        <v>0.59421151305561715</v>
      </c>
      <c r="D28" s="12">
        <f t="shared" si="1"/>
        <v>7.8031343128099895E-2</v>
      </c>
    </row>
    <row r="29" spans="1:4" ht="18" customHeight="1">
      <c r="A29" s="7" t="s">
        <v>125</v>
      </c>
      <c r="B29" s="12">
        <v>0.19833374982587812</v>
      </c>
      <c r="C29" s="12">
        <v>0.15601740792909788</v>
      </c>
      <c r="D29" s="12">
        <f t="shared" si="1"/>
        <v>-4.2316341896780241E-2</v>
      </c>
    </row>
    <row r="31" spans="1:4" ht="15.6">
      <c r="A31" s="302" t="s">
        <v>109</v>
      </c>
    </row>
    <row r="34" spans="1:1" ht="15.6">
      <c r="A34" s="3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06558-5F2A-4707-B2BE-125FF7AFB7F3}">
  <sheetPr>
    <tabColor rgb="FFF28E2B"/>
  </sheetPr>
  <dimension ref="A1:H29"/>
  <sheetViews>
    <sheetView workbookViewId="0">
      <selection activeCell="S27" sqref="S27"/>
    </sheetView>
  </sheetViews>
  <sheetFormatPr defaultRowHeight="14.45"/>
  <cols>
    <col min="1" max="1" width="40.5703125" customWidth="1"/>
    <col min="2" max="2" width="9.28515625" customWidth="1"/>
    <col min="3" max="3" width="9.42578125" customWidth="1"/>
    <col min="4" max="4" width="28.140625" customWidth="1"/>
  </cols>
  <sheetData>
    <row r="1" spans="1:8" ht="20.100000000000001">
      <c r="A1" s="1" t="s">
        <v>128</v>
      </c>
    </row>
    <row r="2" spans="1:8" ht="18" customHeight="1">
      <c r="A2" s="3" t="s">
        <v>129</v>
      </c>
    </row>
    <row r="3" spans="1:8" ht="18" customHeight="1">
      <c r="A3" s="87"/>
      <c r="H3" s="28"/>
    </row>
    <row r="4" spans="1:8" ht="18" customHeight="1"/>
    <row r="5" spans="1:8" ht="18" customHeight="1">
      <c r="A5" s="22" t="s">
        <v>93</v>
      </c>
      <c r="B5" s="215">
        <v>2023</v>
      </c>
      <c r="C5" s="215">
        <v>2024</v>
      </c>
      <c r="D5" s="21" t="s">
        <v>104</v>
      </c>
    </row>
    <row r="6" spans="1:8" ht="18" customHeight="1">
      <c r="A6" s="43" t="s">
        <v>130</v>
      </c>
      <c r="B6" s="9">
        <v>0</v>
      </c>
      <c r="C6" s="9">
        <v>0</v>
      </c>
      <c r="D6" s="12">
        <f>C6-B6</f>
        <v>0</v>
      </c>
    </row>
    <row r="7" spans="1:8" ht="18" customHeight="1">
      <c r="A7" s="43" t="s">
        <v>112</v>
      </c>
      <c r="B7" s="9">
        <v>0.77035298678777497</v>
      </c>
      <c r="C7" s="9">
        <v>0.80437902845783216</v>
      </c>
      <c r="D7" s="12">
        <f t="shared" ref="D7:D25" si="0">C7-B7</f>
        <v>3.4026041670057183E-2</v>
      </c>
    </row>
    <row r="8" spans="1:8" ht="18" customHeight="1">
      <c r="A8" s="43" t="s">
        <v>131</v>
      </c>
      <c r="B8" s="9">
        <v>0.78483554020785506</v>
      </c>
      <c r="C8" s="9">
        <v>0.75927223753651751</v>
      </c>
      <c r="D8" s="12">
        <f t="shared" si="0"/>
        <v>-2.5563302671337551E-2</v>
      </c>
    </row>
    <row r="9" spans="1:8" ht="18" customHeight="1">
      <c r="A9" s="43" t="s">
        <v>132</v>
      </c>
      <c r="B9" s="9">
        <v>0.75528068643511259</v>
      </c>
      <c r="C9" s="9">
        <v>0.79400186165298081</v>
      </c>
      <c r="D9" s="12">
        <f t="shared" si="0"/>
        <v>3.872117521786822E-2</v>
      </c>
    </row>
    <row r="10" spans="1:8" ht="18" customHeight="1">
      <c r="A10" s="43" t="s">
        <v>133</v>
      </c>
      <c r="B10" s="9">
        <v>0.84333170176928729</v>
      </c>
      <c r="C10" s="9">
        <v>0.83930861964913595</v>
      </c>
      <c r="D10" s="12">
        <f t="shared" si="0"/>
        <v>-4.0230821201513445E-3</v>
      </c>
    </row>
    <row r="11" spans="1:8" ht="18" customHeight="1">
      <c r="A11" s="43" t="s">
        <v>113</v>
      </c>
      <c r="B11" s="9">
        <v>0.56247619496331969</v>
      </c>
      <c r="C11" s="9">
        <v>0.50842144015094304</v>
      </c>
      <c r="D11" s="12">
        <f t="shared" si="0"/>
        <v>-5.4054754812376649E-2</v>
      </c>
    </row>
    <row r="12" spans="1:8" ht="18" customHeight="1">
      <c r="A12" s="43" t="s">
        <v>134</v>
      </c>
      <c r="B12" s="9">
        <v>0.47504128596237649</v>
      </c>
      <c r="C12" s="9">
        <v>0.42755230502879815</v>
      </c>
      <c r="D12" s="12">
        <f t="shared" si="0"/>
        <v>-4.748898093357834E-2</v>
      </c>
    </row>
    <row r="13" spans="1:8" ht="18" customHeight="1">
      <c r="A13" s="43" t="s">
        <v>135</v>
      </c>
      <c r="B13" s="9">
        <v>0.6771682568196955</v>
      </c>
      <c r="C13" s="9">
        <v>0.89507810725349968</v>
      </c>
      <c r="D13" s="12">
        <f t="shared" si="0"/>
        <v>0.21790985043380418</v>
      </c>
    </row>
    <row r="14" spans="1:8" ht="18" customHeight="1">
      <c r="A14" s="43" t="s">
        <v>136</v>
      </c>
      <c r="B14" s="47" t="s">
        <v>118</v>
      </c>
      <c r="C14" s="9">
        <v>4.40303109878614E-2</v>
      </c>
      <c r="D14" s="52" t="s">
        <v>118</v>
      </c>
    </row>
    <row r="15" spans="1:8" ht="18" customHeight="1">
      <c r="A15" s="43" t="s">
        <v>115</v>
      </c>
      <c r="B15" s="9">
        <v>0</v>
      </c>
      <c r="C15" s="9">
        <v>0</v>
      </c>
      <c r="D15" s="12">
        <f t="shared" si="0"/>
        <v>0</v>
      </c>
    </row>
    <row r="16" spans="1:8" ht="18" customHeight="1">
      <c r="A16" s="43" t="s">
        <v>137</v>
      </c>
      <c r="B16" s="9">
        <v>0.69126534562055997</v>
      </c>
      <c r="C16" s="9">
        <v>0.7284315183232366</v>
      </c>
      <c r="D16" s="12">
        <f t="shared" si="0"/>
        <v>3.7166172702676636E-2</v>
      </c>
    </row>
    <row r="17" spans="1:4" ht="18" customHeight="1">
      <c r="A17" s="43" t="s">
        <v>138</v>
      </c>
      <c r="B17" s="9">
        <v>0.96074282822885215</v>
      </c>
      <c r="C17" s="9">
        <v>1</v>
      </c>
      <c r="D17" s="12">
        <f t="shared" si="0"/>
        <v>3.9257171771147847E-2</v>
      </c>
    </row>
    <row r="18" spans="1:4" ht="18" customHeight="1">
      <c r="A18" s="43" t="s">
        <v>116</v>
      </c>
      <c r="B18" s="9">
        <v>0.61954708266566116</v>
      </c>
      <c r="C18" s="9">
        <v>0.63900953141495087</v>
      </c>
      <c r="D18" s="12">
        <f t="shared" si="0"/>
        <v>1.9462448749289707E-2</v>
      </c>
    </row>
    <row r="19" spans="1:4" ht="18" customHeight="1">
      <c r="A19" s="43" t="s">
        <v>117</v>
      </c>
      <c r="B19" s="9">
        <v>0.84328993422264498</v>
      </c>
      <c r="C19" s="9">
        <v>0.93694316366126451</v>
      </c>
      <c r="D19" s="12">
        <f t="shared" si="0"/>
        <v>9.3653229438619534E-2</v>
      </c>
    </row>
    <row r="20" spans="1:4" ht="18" customHeight="1">
      <c r="A20" s="43" t="s">
        <v>119</v>
      </c>
      <c r="B20" s="9">
        <v>1</v>
      </c>
      <c r="C20" s="9">
        <v>1</v>
      </c>
      <c r="D20" s="12">
        <f t="shared" si="0"/>
        <v>0</v>
      </c>
    </row>
    <row r="21" spans="1:4" ht="18" customHeight="1">
      <c r="A21" s="43" t="s">
        <v>120</v>
      </c>
      <c r="B21" s="9">
        <v>0.72274969011631884</v>
      </c>
      <c r="C21" s="9">
        <v>1</v>
      </c>
      <c r="D21" s="12">
        <f t="shared" si="0"/>
        <v>0.27725030988368116</v>
      </c>
    </row>
    <row r="22" spans="1:4" ht="18" customHeight="1">
      <c r="A22" s="43" t="s">
        <v>121</v>
      </c>
      <c r="B22" s="9">
        <v>9.8126169092625937E-3</v>
      </c>
      <c r="C22" s="9">
        <v>3.6127847147809916E-4</v>
      </c>
      <c r="D22" s="12">
        <f t="shared" si="0"/>
        <v>-9.4513384377844945E-3</v>
      </c>
    </row>
    <row r="23" spans="1:4" ht="18" customHeight="1">
      <c r="A23" s="43" t="s">
        <v>139</v>
      </c>
      <c r="B23" s="9">
        <v>0.63986797515520122</v>
      </c>
      <c r="C23" s="9">
        <v>0.70252154862115412</v>
      </c>
      <c r="D23" s="12">
        <f t="shared" si="0"/>
        <v>6.2653573465952905E-2</v>
      </c>
    </row>
    <row r="24" spans="1:4" ht="18" customHeight="1">
      <c r="A24" s="43" t="s">
        <v>122</v>
      </c>
      <c r="B24" s="9">
        <v>1</v>
      </c>
      <c r="C24" s="9">
        <v>1</v>
      </c>
      <c r="D24" s="12">
        <f t="shared" si="0"/>
        <v>0</v>
      </c>
    </row>
    <row r="25" spans="1:4" ht="18" customHeight="1">
      <c r="A25" s="43" t="s">
        <v>140</v>
      </c>
      <c r="B25" s="9">
        <v>0.8827474046694197</v>
      </c>
      <c r="C25" s="9">
        <v>0.82859408308329341</v>
      </c>
      <c r="D25" s="12">
        <f t="shared" si="0"/>
        <v>-5.4153321586126291E-2</v>
      </c>
    </row>
    <row r="27" spans="1:4" ht="15.6">
      <c r="A27" s="302" t="s">
        <v>109</v>
      </c>
    </row>
    <row r="29" spans="1:4" ht="15.6">
      <c r="A29" s="3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C782E-6AB8-4AC0-9CF3-FF45F4DA7739}">
  <sheetPr>
    <tabColor rgb="FF5333A8"/>
  </sheetPr>
  <dimension ref="A1:I25"/>
  <sheetViews>
    <sheetView workbookViewId="0">
      <selection activeCell="M30" sqref="M30"/>
    </sheetView>
  </sheetViews>
  <sheetFormatPr defaultRowHeight="14.45"/>
  <cols>
    <col min="1" max="1" width="32.85546875" bestFit="1" customWidth="1"/>
    <col min="2" max="2" width="9.28515625" customWidth="1"/>
    <col min="3" max="3" width="9.42578125" customWidth="1"/>
    <col min="4" max="4" width="28.85546875" customWidth="1"/>
  </cols>
  <sheetData>
    <row r="1" spans="1:9" ht="20.100000000000001">
      <c r="A1" s="1" t="s">
        <v>128</v>
      </c>
    </row>
    <row r="2" spans="1:9" ht="15.6">
      <c r="A2" s="3" t="s">
        <v>141</v>
      </c>
    </row>
    <row r="3" spans="1:9" ht="18" customHeight="1">
      <c r="A3" s="87"/>
    </row>
    <row r="4" spans="1:9" ht="18" customHeight="1">
      <c r="I4" s="28"/>
    </row>
    <row r="5" spans="1:9" ht="18" customHeight="1">
      <c r="A5" s="25" t="s">
        <v>94</v>
      </c>
      <c r="B5" s="217">
        <v>2023</v>
      </c>
      <c r="C5" s="217">
        <v>2024</v>
      </c>
      <c r="D5" s="24" t="s">
        <v>104</v>
      </c>
    </row>
    <row r="6" spans="1:9" ht="18" customHeight="1">
      <c r="A6" s="7" t="s">
        <v>112</v>
      </c>
      <c r="B6" s="12">
        <v>0.14854656439458766</v>
      </c>
      <c r="C6" s="69">
        <v>0.57364145351378426</v>
      </c>
      <c r="D6" s="12">
        <f>C6-B6</f>
        <v>0.42509488911919657</v>
      </c>
    </row>
    <row r="7" spans="1:9" ht="18" customHeight="1">
      <c r="A7" s="7" t="s">
        <v>142</v>
      </c>
      <c r="B7" s="12">
        <v>0.9885309471210656</v>
      </c>
      <c r="C7" s="69">
        <v>0.98637829700781199</v>
      </c>
      <c r="D7" s="12">
        <f t="shared" ref="D7:D21" si="0">C7-B7</f>
        <v>-2.1526501132536069E-3</v>
      </c>
    </row>
    <row r="8" spans="1:9" ht="18" customHeight="1">
      <c r="A8" s="7" t="s">
        <v>131</v>
      </c>
      <c r="B8" s="12">
        <v>0.86299049545766859</v>
      </c>
      <c r="C8" s="69">
        <v>0.8306898020012774</v>
      </c>
      <c r="D8" s="12">
        <f t="shared" si="0"/>
        <v>-3.2300693456391194E-2</v>
      </c>
    </row>
    <row r="9" spans="1:9" ht="18" customHeight="1">
      <c r="A9" s="7" t="s">
        <v>113</v>
      </c>
      <c r="B9" s="12">
        <v>0.1227893316576308</v>
      </c>
      <c r="C9" s="69">
        <v>0.18491930293747769</v>
      </c>
      <c r="D9" s="12">
        <f t="shared" si="0"/>
        <v>6.2129971279846888E-2</v>
      </c>
    </row>
    <row r="10" spans="1:9" ht="18" customHeight="1">
      <c r="A10" s="7" t="s">
        <v>143</v>
      </c>
      <c r="B10" s="12">
        <v>0.99925953095591102</v>
      </c>
      <c r="C10" s="69">
        <v>0.9990518570959015</v>
      </c>
      <c r="D10" s="12">
        <f t="shared" si="0"/>
        <v>-2.0767386000952737E-4</v>
      </c>
    </row>
    <row r="11" spans="1:9" ht="18" customHeight="1">
      <c r="A11" s="7" t="s">
        <v>135</v>
      </c>
      <c r="B11" s="12">
        <v>0.67532646048109957</v>
      </c>
      <c r="C11" s="69">
        <v>0.97056624607492437</v>
      </c>
      <c r="D11" s="12">
        <f t="shared" si="0"/>
        <v>0.2952397855938248</v>
      </c>
    </row>
    <row r="12" spans="1:9" ht="18" customHeight="1">
      <c r="A12" s="7" t="s">
        <v>116</v>
      </c>
      <c r="B12" s="12">
        <v>8.4338399837251887E-2</v>
      </c>
      <c r="C12" s="69">
        <v>0.10431740478651506</v>
      </c>
      <c r="D12" s="12">
        <f t="shared" si="0"/>
        <v>1.9979004949263177E-2</v>
      </c>
    </row>
    <row r="13" spans="1:9" ht="18" customHeight="1">
      <c r="A13" s="7" t="s">
        <v>117</v>
      </c>
      <c r="B13" s="12">
        <v>0.98985759910198523</v>
      </c>
      <c r="C13" s="69">
        <v>0.98921345018170792</v>
      </c>
      <c r="D13" s="12">
        <f t="shared" si="0"/>
        <v>-6.4414892027730986E-4</v>
      </c>
    </row>
    <row r="14" spans="1:9" ht="18" customHeight="1">
      <c r="A14" s="7" t="s">
        <v>119</v>
      </c>
      <c r="B14" s="12">
        <v>1</v>
      </c>
      <c r="C14" s="69">
        <v>1</v>
      </c>
      <c r="D14" s="12">
        <f t="shared" si="0"/>
        <v>0</v>
      </c>
    </row>
    <row r="15" spans="1:9" ht="18" customHeight="1">
      <c r="A15" s="7" t="s">
        <v>120</v>
      </c>
      <c r="B15" s="12">
        <v>0.87271723630341791</v>
      </c>
      <c r="C15" s="69">
        <v>1</v>
      </c>
      <c r="D15" s="12">
        <f t="shared" si="0"/>
        <v>0.12728276369658209</v>
      </c>
    </row>
    <row r="16" spans="1:9" ht="18" customHeight="1">
      <c r="A16" s="7" t="s">
        <v>121</v>
      </c>
      <c r="B16" s="12">
        <v>3.9012223342022735E-2</v>
      </c>
      <c r="C16" s="69">
        <v>5.8551796892790588E-2</v>
      </c>
      <c r="D16" s="12">
        <f t="shared" si="0"/>
        <v>1.9539573550767853E-2</v>
      </c>
    </row>
    <row r="17" spans="1:4" ht="18" customHeight="1">
      <c r="A17" s="7" t="s">
        <v>140</v>
      </c>
      <c r="B17" s="12">
        <v>0</v>
      </c>
      <c r="C17" s="69">
        <v>0</v>
      </c>
      <c r="D17" s="12">
        <f t="shared" si="0"/>
        <v>0</v>
      </c>
    </row>
    <row r="18" spans="1:4" ht="18" customHeight="1">
      <c r="A18" s="7" t="s">
        <v>144</v>
      </c>
      <c r="B18" s="12">
        <v>0.91145831040253988</v>
      </c>
      <c r="C18" s="69">
        <v>0.91331579461386325</v>
      </c>
      <c r="D18" s="12">
        <f t="shared" si="0"/>
        <v>1.8574842113233681E-3</v>
      </c>
    </row>
    <row r="19" spans="1:4" ht="18" customHeight="1">
      <c r="A19" s="7" t="s">
        <v>123</v>
      </c>
      <c r="B19" s="12">
        <v>1</v>
      </c>
      <c r="C19" s="69">
        <v>1</v>
      </c>
      <c r="D19" s="12">
        <f t="shared" si="0"/>
        <v>0</v>
      </c>
    </row>
    <row r="20" spans="1:4" ht="18" customHeight="1">
      <c r="A20" s="7" t="s">
        <v>125</v>
      </c>
      <c r="B20" s="12">
        <v>0.66531848296007756</v>
      </c>
      <c r="C20" s="69">
        <v>0.54378049374137583</v>
      </c>
      <c r="D20" s="12">
        <f t="shared" si="0"/>
        <v>-0.12153798921870174</v>
      </c>
    </row>
    <row r="21" spans="1:4" ht="18" customHeight="1">
      <c r="A21" s="7" t="s">
        <v>127</v>
      </c>
      <c r="B21" s="12">
        <v>1</v>
      </c>
      <c r="C21" s="69">
        <v>1</v>
      </c>
      <c r="D21" s="12">
        <f t="shared" si="0"/>
        <v>0</v>
      </c>
    </row>
    <row r="23" spans="1:4" ht="15.6">
      <c r="A23" s="303" t="s">
        <v>145</v>
      </c>
    </row>
    <row r="25" spans="1:4" ht="15.6">
      <c r="A25" s="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85C51-851A-4DD5-B284-B0B6FA020A95}">
  <sheetPr>
    <tabColor rgb="FF11366E"/>
  </sheetPr>
  <dimension ref="A1:J36"/>
  <sheetViews>
    <sheetView zoomScaleNormal="100" workbookViewId="0">
      <selection activeCell="G22" sqref="G22"/>
    </sheetView>
  </sheetViews>
  <sheetFormatPr defaultRowHeight="14.45"/>
  <cols>
    <col min="1" max="1" width="48" customWidth="1"/>
    <col min="2" max="2" width="26.140625" customWidth="1"/>
    <col min="3" max="3" width="27.85546875" customWidth="1"/>
    <col min="4" max="4" width="27.140625" customWidth="1"/>
    <col min="5" max="5" width="27.85546875" customWidth="1"/>
    <col min="6" max="6" width="19.140625" customWidth="1"/>
    <col min="7" max="7" width="28.5703125" customWidth="1"/>
    <col min="8" max="9" width="12.140625" customWidth="1"/>
    <col min="10" max="10" width="18.140625" customWidth="1"/>
    <col min="11" max="11" width="18" customWidth="1"/>
    <col min="12" max="12" width="18.28515625" customWidth="1"/>
    <col min="13" max="13" width="22.5703125" bestFit="1" customWidth="1"/>
    <col min="14" max="14" width="18.5703125" bestFit="1" customWidth="1"/>
  </cols>
  <sheetData>
    <row r="1" spans="1:9" ht="20.45" customHeight="1">
      <c r="A1" s="1" t="s">
        <v>146</v>
      </c>
    </row>
    <row r="2" spans="1:9" ht="15.95">
      <c r="A2" s="3" t="s">
        <v>147</v>
      </c>
      <c r="I2" s="28"/>
    </row>
    <row r="3" spans="1:9" ht="18" customHeight="1">
      <c r="A3" s="87"/>
    </row>
    <row r="4" spans="1:9" ht="34.5" customHeight="1">
      <c r="A4" s="273" t="s">
        <v>148</v>
      </c>
      <c r="B4" s="273"/>
      <c r="C4" s="273"/>
      <c r="D4" s="273"/>
      <c r="E4" s="273"/>
    </row>
    <row r="5" spans="1:9" ht="18" customHeight="1"/>
    <row r="6" spans="1:9" ht="18" customHeight="1">
      <c r="A6" s="30"/>
      <c r="B6" s="280">
        <v>2023</v>
      </c>
      <c r="C6" s="277"/>
      <c r="D6" s="276">
        <v>2024</v>
      </c>
      <c r="E6" s="278"/>
      <c r="F6" s="101" t="s">
        <v>77</v>
      </c>
    </row>
    <row r="7" spans="1:9" ht="30.75" customHeight="1">
      <c r="A7" s="165" t="s">
        <v>78</v>
      </c>
      <c r="B7" s="163" t="s">
        <v>149</v>
      </c>
      <c r="C7" s="164" t="s">
        <v>150</v>
      </c>
      <c r="D7" s="91" t="s">
        <v>149</v>
      </c>
      <c r="E7" s="164" t="s">
        <v>151</v>
      </c>
      <c r="F7" s="91" t="s">
        <v>82</v>
      </c>
    </row>
    <row r="8" spans="1:9" ht="18" customHeight="1">
      <c r="A8" s="8" t="s">
        <v>83</v>
      </c>
      <c r="B8" s="10">
        <v>7188947467</v>
      </c>
      <c r="C8" s="40">
        <f>B8/$B$15</f>
        <v>0.71434998863800603</v>
      </c>
      <c r="D8" s="135">
        <v>8020121941</v>
      </c>
      <c r="E8" s="40">
        <f>D8/$D$15</f>
        <v>0.71155281698529127</v>
      </c>
      <c r="F8" s="42">
        <f>(D8-B8)/B8</f>
        <v>0.1156183819419194</v>
      </c>
    </row>
    <row r="9" spans="1:9" ht="18" customHeight="1">
      <c r="A9" s="8" t="s">
        <v>84</v>
      </c>
      <c r="B9" s="10">
        <v>2647850020</v>
      </c>
      <c r="C9" s="40">
        <f t="shared" ref="C9:C14" si="0">B9/$B$15</f>
        <v>0.26311106603363138</v>
      </c>
      <c r="D9" s="135">
        <v>2978115058</v>
      </c>
      <c r="E9" s="40">
        <f t="shared" ref="E9:E15" si="1">D9/$D$15</f>
        <v>0.26422118945513101</v>
      </c>
      <c r="F9" s="42">
        <f t="shared" ref="F9:F15" si="2">(D9-B9)/B9</f>
        <v>0.12472951092600025</v>
      </c>
    </row>
    <row r="10" spans="1:9" ht="18" customHeight="1">
      <c r="A10" s="190" t="s">
        <v>85</v>
      </c>
      <c r="B10" s="10">
        <f>SUM(B11:B14)</f>
        <v>226823401</v>
      </c>
      <c r="C10" s="40">
        <f t="shared" si="0"/>
        <v>2.2538945328362613E-2</v>
      </c>
      <c r="D10" s="135">
        <f>SUM(D11:D14)</f>
        <v>273058328</v>
      </c>
      <c r="E10" s="40">
        <f t="shared" si="1"/>
        <v>2.4225993559577681E-2</v>
      </c>
      <c r="F10" s="42">
        <f>(D10-B10)/B10</f>
        <v>0.20383667115545984</v>
      </c>
    </row>
    <row r="11" spans="1:9" ht="18" customHeight="1">
      <c r="A11" s="200" t="s">
        <v>86</v>
      </c>
      <c r="B11" s="138">
        <v>0</v>
      </c>
      <c r="C11" s="37">
        <f t="shared" si="0"/>
        <v>0</v>
      </c>
      <c r="D11" s="201">
        <v>0</v>
      </c>
      <c r="E11" s="37">
        <f t="shared" si="1"/>
        <v>0</v>
      </c>
      <c r="F11" s="191">
        <v>0</v>
      </c>
    </row>
    <row r="12" spans="1:9" ht="18" customHeight="1">
      <c r="A12" s="7" t="s">
        <v>87</v>
      </c>
      <c r="B12" s="6">
        <v>189426101</v>
      </c>
      <c r="C12" s="37">
        <f t="shared" si="0"/>
        <v>1.8822857409689815E-2</v>
      </c>
      <c r="D12" s="136">
        <v>237155330</v>
      </c>
      <c r="E12" s="37">
        <f t="shared" si="1"/>
        <v>2.1040645561996994E-2</v>
      </c>
      <c r="F12" s="41">
        <f t="shared" si="2"/>
        <v>0.2519675416852929</v>
      </c>
    </row>
    <row r="13" spans="1:9" ht="18" customHeight="1">
      <c r="A13" s="7" t="s">
        <v>88</v>
      </c>
      <c r="B13" s="6">
        <v>21510799</v>
      </c>
      <c r="C13" s="37">
        <f t="shared" si="0"/>
        <v>2.137481055715222E-3</v>
      </c>
      <c r="D13" s="136">
        <v>20486233</v>
      </c>
      <c r="E13" s="37">
        <f t="shared" si="1"/>
        <v>1.8175580007140735E-3</v>
      </c>
      <c r="F13" s="41">
        <f t="shared" si="2"/>
        <v>-4.7630308850917159E-2</v>
      </c>
    </row>
    <row r="14" spans="1:9" ht="18" customHeight="1" thickBot="1">
      <c r="A14" s="192" t="s">
        <v>89</v>
      </c>
      <c r="B14" s="84">
        <v>15886501</v>
      </c>
      <c r="C14" s="203">
        <f t="shared" si="0"/>
        <v>1.5786068629575745E-3</v>
      </c>
      <c r="D14" s="202">
        <v>15416765</v>
      </c>
      <c r="E14" s="203">
        <f t="shared" si="1"/>
        <v>1.367789996866613E-3</v>
      </c>
      <c r="F14" s="147">
        <f t="shared" si="2"/>
        <v>-2.9568247910600327E-2</v>
      </c>
    </row>
    <row r="15" spans="1:9" ht="18" customHeight="1">
      <c r="A15" s="75" t="s">
        <v>108</v>
      </c>
      <c r="B15" s="85">
        <f>SUM(B8:B10)</f>
        <v>10063620888</v>
      </c>
      <c r="C15" s="79">
        <f>B15/B15</f>
        <v>1</v>
      </c>
      <c r="D15" s="109">
        <f>SUM(D8:D10)</f>
        <v>11271295327</v>
      </c>
      <c r="E15" s="79">
        <f t="shared" si="1"/>
        <v>1</v>
      </c>
      <c r="F15" s="104">
        <f t="shared" si="2"/>
        <v>0.1200039679992365</v>
      </c>
    </row>
    <row r="16" spans="1:9" ht="18" customHeight="1"/>
    <row r="17" spans="1:10" ht="18" customHeight="1"/>
    <row r="18" spans="1:10" ht="18" customHeight="1">
      <c r="A18" s="30"/>
      <c r="B18" s="259">
        <v>2023</v>
      </c>
      <c r="C18" s="269"/>
      <c r="D18" s="269"/>
      <c r="E18" s="276">
        <v>2024</v>
      </c>
      <c r="F18" s="277"/>
      <c r="G18" s="277"/>
    </row>
    <row r="19" spans="1:10" ht="65.099999999999994" customHeight="1">
      <c r="A19" s="165" t="s">
        <v>78</v>
      </c>
      <c r="B19" s="144" t="s">
        <v>55</v>
      </c>
      <c r="C19" s="220" t="s">
        <v>149</v>
      </c>
      <c r="D19" s="208" t="s">
        <v>152</v>
      </c>
      <c r="E19" s="91" t="s">
        <v>55</v>
      </c>
      <c r="F19" s="144" t="s">
        <v>149</v>
      </c>
      <c r="G19" s="208" t="s">
        <v>152</v>
      </c>
    </row>
    <row r="20" spans="1:10" ht="18" customHeight="1">
      <c r="A20" s="8" t="s">
        <v>83</v>
      </c>
      <c r="B20" s="10">
        <v>69756478975</v>
      </c>
      <c r="C20" s="142">
        <v>7188947467</v>
      </c>
      <c r="D20" s="40">
        <f>C20/B20</f>
        <v>0.10305777431192369</v>
      </c>
      <c r="E20" s="44">
        <v>72592491375</v>
      </c>
      <c r="F20" s="134">
        <v>8020121941</v>
      </c>
      <c r="G20" s="11">
        <f t="shared" ref="G20:G27" si="3">F20/E20</f>
        <v>0.11048142568312562</v>
      </c>
    </row>
    <row r="21" spans="1:10" ht="18" customHeight="1">
      <c r="A21" s="8" t="s">
        <v>84</v>
      </c>
      <c r="B21" s="10">
        <v>142794556758</v>
      </c>
      <c r="C21" s="142">
        <v>2647850020</v>
      </c>
      <c r="D21" s="40">
        <f t="shared" ref="D21:D27" si="4">C21/B21</f>
        <v>1.854307391063529E-2</v>
      </c>
      <c r="E21" s="44">
        <v>157691357399</v>
      </c>
      <c r="F21" s="134">
        <v>2978115058</v>
      </c>
      <c r="G21" s="11">
        <f t="shared" si="3"/>
        <v>1.8885721494961816E-2</v>
      </c>
    </row>
    <row r="22" spans="1:10" ht="18" customHeight="1">
      <c r="A22" s="190" t="s">
        <v>153</v>
      </c>
      <c r="B22" s="205">
        <f>SUM(B23:B26)</f>
        <v>2972673148</v>
      </c>
      <c r="C22" s="95">
        <f>SUM(C23:C26)</f>
        <v>226823401</v>
      </c>
      <c r="D22" s="40">
        <f>C22/B22</f>
        <v>7.6302839130701502E-2</v>
      </c>
      <c r="E22" s="206">
        <f>SUM(E23:E26)</f>
        <v>3392840168</v>
      </c>
      <c r="F22" s="205">
        <f>SUM(F23:F26)</f>
        <v>273058328</v>
      </c>
      <c r="G22" s="11">
        <f>F22/E22</f>
        <v>8.0480751959784033E-2</v>
      </c>
    </row>
    <row r="23" spans="1:10" ht="18" customHeight="1">
      <c r="A23" s="137" t="s">
        <v>86</v>
      </c>
      <c r="B23" s="138">
        <v>511388894</v>
      </c>
      <c r="C23" s="204">
        <v>0</v>
      </c>
      <c r="D23" s="139">
        <f t="shared" si="4"/>
        <v>0</v>
      </c>
      <c r="E23" s="140">
        <v>425394118</v>
      </c>
      <c r="F23" s="204">
        <v>0</v>
      </c>
      <c r="G23" s="9">
        <f t="shared" si="3"/>
        <v>0</v>
      </c>
    </row>
    <row r="24" spans="1:10" ht="18" customHeight="1">
      <c r="A24" s="137" t="s">
        <v>87</v>
      </c>
      <c r="B24" s="138">
        <v>2216998548</v>
      </c>
      <c r="C24" s="138">
        <v>189426101</v>
      </c>
      <c r="D24" s="37">
        <f t="shared" si="4"/>
        <v>8.5442591367903775E-2</v>
      </c>
      <c r="E24" s="140">
        <v>2730852411</v>
      </c>
      <c r="F24" s="141">
        <v>237155330</v>
      </c>
      <c r="G24" s="9">
        <f t="shared" si="3"/>
        <v>8.6842968534193696E-2</v>
      </c>
    </row>
    <row r="25" spans="1:10" ht="18" customHeight="1">
      <c r="A25" s="7" t="s">
        <v>88</v>
      </c>
      <c r="B25" s="6">
        <v>34808779</v>
      </c>
      <c r="C25" s="6">
        <v>21510799</v>
      </c>
      <c r="D25" s="37">
        <f t="shared" si="4"/>
        <v>0.61797051255374402</v>
      </c>
      <c r="E25" s="45">
        <v>33417261</v>
      </c>
      <c r="F25" s="83">
        <v>20486233</v>
      </c>
      <c r="G25" s="9">
        <f t="shared" si="3"/>
        <v>0.61304345080825151</v>
      </c>
    </row>
    <row r="26" spans="1:10" ht="18" customHeight="1" thickBot="1">
      <c r="A26" s="192" t="s">
        <v>89</v>
      </c>
      <c r="B26" s="84">
        <v>209476927</v>
      </c>
      <c r="C26" s="84">
        <v>15886501</v>
      </c>
      <c r="D26" s="77">
        <f t="shared" si="4"/>
        <v>7.5838906114944107E-2</v>
      </c>
      <c r="E26" s="193">
        <v>203176378</v>
      </c>
      <c r="F26" s="207">
        <v>15416765</v>
      </c>
      <c r="G26" s="148">
        <f t="shared" si="3"/>
        <v>7.5878727398123028E-2</v>
      </c>
    </row>
    <row r="27" spans="1:10" ht="18" customHeight="1">
      <c r="A27" s="82" t="s">
        <v>108</v>
      </c>
      <c r="B27" s="86">
        <f>SUM(B20:B22)</f>
        <v>215523708881</v>
      </c>
      <c r="C27" s="86">
        <f>SUM(C20:C22)</f>
        <v>10063620888</v>
      </c>
      <c r="D27" s="139">
        <f t="shared" si="4"/>
        <v>4.6693799676380675E-2</v>
      </c>
      <c r="E27" s="109">
        <f>SUM(E20:E22)</f>
        <v>233676688942</v>
      </c>
      <c r="F27" s="86">
        <f>SUM(F20:F22)</f>
        <v>11271295327</v>
      </c>
      <c r="G27" s="78">
        <f t="shared" si="3"/>
        <v>4.8234573067738068E-2</v>
      </c>
    </row>
    <row r="28" spans="1:10" ht="18" customHeight="1"/>
    <row r="29" spans="1:10" ht="18" customHeight="1"/>
    <row r="30" spans="1:10" ht="18" customHeight="1">
      <c r="A30" s="31"/>
      <c r="B30" s="274" t="s">
        <v>149</v>
      </c>
      <c r="C30" s="275"/>
      <c r="D30" s="275"/>
      <c r="E30" s="276" t="s">
        <v>154</v>
      </c>
      <c r="F30" s="277"/>
      <c r="G30" s="278"/>
      <c r="H30" s="276" t="s">
        <v>48</v>
      </c>
      <c r="I30" s="277"/>
      <c r="J30" s="279"/>
    </row>
    <row r="31" spans="1:10" ht="39.6" customHeight="1">
      <c r="A31" s="165" t="s">
        <v>105</v>
      </c>
      <c r="B31" s="144">
        <v>2023</v>
      </c>
      <c r="C31" s="144">
        <v>2024</v>
      </c>
      <c r="D31" s="208" t="s">
        <v>155</v>
      </c>
      <c r="E31" s="91">
        <v>2023</v>
      </c>
      <c r="F31" s="220">
        <v>2024</v>
      </c>
      <c r="G31" s="151" t="s">
        <v>156</v>
      </c>
      <c r="H31" s="149">
        <v>2023</v>
      </c>
      <c r="I31" s="220">
        <v>2024</v>
      </c>
      <c r="J31" s="144" t="s">
        <v>157</v>
      </c>
    </row>
    <row r="32" spans="1:10" ht="15.6">
      <c r="A32" s="43" t="s">
        <v>90</v>
      </c>
      <c r="B32" s="56">
        <v>3789158561</v>
      </c>
      <c r="C32" s="6">
        <v>4029058922</v>
      </c>
      <c r="D32" s="145">
        <f>C32-B32</f>
        <v>239900361</v>
      </c>
      <c r="E32" s="112">
        <v>5.2124816460020443E-2</v>
      </c>
      <c r="F32" s="9">
        <v>5.1391758576286979E-2</v>
      </c>
      <c r="G32" s="74">
        <f>F32-E32</f>
        <v>-7.3305788373346364E-4</v>
      </c>
      <c r="H32" s="150">
        <v>345.06537683932783</v>
      </c>
      <c r="I32" s="68">
        <v>367.9943845371368</v>
      </c>
      <c r="J32" s="56">
        <f>I32-H32</f>
        <v>22.92900769780897</v>
      </c>
    </row>
    <row r="33" spans="1:10" ht="15.6">
      <c r="A33" s="43" t="s">
        <v>91</v>
      </c>
      <c r="B33" s="56">
        <v>1383871502</v>
      </c>
      <c r="C33" s="6">
        <v>1430541848</v>
      </c>
      <c r="D33" s="145">
        <f t="shared" ref="D33:D34" si="5">C33-B33</f>
        <v>46670346</v>
      </c>
      <c r="E33" s="112">
        <v>3.4057652272503888E-2</v>
      </c>
      <c r="F33" s="9">
        <v>3.32868682203315E-2</v>
      </c>
      <c r="G33" s="74">
        <f>F33-E33</f>
        <v>-7.7078405217238799E-4</v>
      </c>
      <c r="H33" s="150">
        <v>260.9380321163967</v>
      </c>
      <c r="I33" s="68">
        <v>274.85484124563141</v>
      </c>
      <c r="J33" s="56">
        <f>I33-H33</f>
        <v>13.916809129234707</v>
      </c>
    </row>
    <row r="34" spans="1:10" ht="15.6">
      <c r="A34" s="43" t="s">
        <v>93</v>
      </c>
      <c r="B34" s="56">
        <v>2863554104</v>
      </c>
      <c r="C34" s="6">
        <v>3519385501</v>
      </c>
      <c r="D34" s="145">
        <f t="shared" si="5"/>
        <v>655831397</v>
      </c>
      <c r="E34" s="112">
        <v>5.7345935593246536E-2</v>
      </c>
      <c r="F34" s="9">
        <v>6.3992059030672677E-2</v>
      </c>
      <c r="G34" s="74">
        <f>F34-E34</f>
        <v>6.6461234374261408E-3</v>
      </c>
      <c r="H34" s="150">
        <v>199.84215227129468</v>
      </c>
      <c r="I34" s="68">
        <v>257.50903283139672</v>
      </c>
      <c r="J34" s="56">
        <f>I34-H34</f>
        <v>57.666880560102044</v>
      </c>
    </row>
    <row r="35" spans="1:10" ht="15.95" thickBot="1">
      <c r="A35" s="76" t="s">
        <v>94</v>
      </c>
      <c r="B35" s="133">
        <v>2027036721</v>
      </c>
      <c r="C35" s="84">
        <v>2292309056</v>
      </c>
      <c r="D35" s="146">
        <f>C35-B35</f>
        <v>265272335</v>
      </c>
      <c r="E35" s="147">
        <v>3.8786183039175769E-2</v>
      </c>
      <c r="F35" s="148">
        <v>4.0002340344228067E-2</v>
      </c>
      <c r="G35" s="152">
        <f>F35-E35</f>
        <v>1.2161573050522984E-3</v>
      </c>
      <c r="H35" s="153">
        <v>650.2447115444121</v>
      </c>
      <c r="I35" s="154">
        <v>718.25785667475884</v>
      </c>
      <c r="J35" s="133">
        <f>I35-H35</f>
        <v>68.013145130346743</v>
      </c>
    </row>
    <row r="36" spans="1:10" ht="15.6">
      <c r="A36" s="75" t="s">
        <v>108</v>
      </c>
      <c r="B36" s="86">
        <f>SUM(B32:B35)</f>
        <v>10063620888</v>
      </c>
      <c r="C36" s="86">
        <f>SUM(C32:C35)</f>
        <v>11271295327</v>
      </c>
      <c r="D36" s="155">
        <f>C36-B36</f>
        <v>1207674439</v>
      </c>
      <c r="E36" s="156">
        <v>4.6693799676380675E-2</v>
      </c>
      <c r="F36" s="78">
        <v>4.8234573067738068E-2</v>
      </c>
      <c r="G36" s="157">
        <f>F36-E36</f>
        <v>1.5407733913573932E-3</v>
      </c>
      <c r="H36" s="158">
        <v>298.35055534938516</v>
      </c>
      <c r="I36" s="86">
        <v>341.43090587567173</v>
      </c>
      <c r="J36" s="86">
        <f>I36-H36</f>
        <v>43.080350526286566</v>
      </c>
    </row>
  </sheetData>
  <mergeCells count="8">
    <mergeCell ref="A4:E4"/>
    <mergeCell ref="B30:D30"/>
    <mergeCell ref="E30:G30"/>
    <mergeCell ref="H30:J30"/>
    <mergeCell ref="B6:C6"/>
    <mergeCell ref="D6:E6"/>
    <mergeCell ref="B18:D18"/>
    <mergeCell ref="E18:G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C5BA8-C440-4EF6-A94F-35EC5C40DA19}">
  <sheetPr>
    <tabColor rgb="FF197544"/>
  </sheetPr>
  <dimension ref="A1:O35"/>
  <sheetViews>
    <sheetView workbookViewId="0">
      <selection activeCell="E17" sqref="E17"/>
    </sheetView>
  </sheetViews>
  <sheetFormatPr defaultRowHeight="14.45"/>
  <cols>
    <col min="1" max="1" width="27.140625" customWidth="1"/>
    <col min="2" max="3" width="17.42578125" customWidth="1"/>
    <col min="4" max="4" width="20.7109375" customWidth="1"/>
    <col min="5" max="6" width="17.42578125" customWidth="1"/>
    <col min="7" max="7" width="29" customWidth="1"/>
    <col min="8" max="10" width="17.42578125" customWidth="1"/>
  </cols>
  <sheetData>
    <row r="1" spans="1:15" ht="20.100000000000001">
      <c r="A1" s="1" t="s">
        <v>158</v>
      </c>
      <c r="B1" s="1"/>
      <c r="C1" s="1"/>
      <c r="D1" s="1"/>
    </row>
    <row r="2" spans="1:15" ht="18" customHeight="1">
      <c r="A2" s="3" t="s">
        <v>159</v>
      </c>
      <c r="B2" s="3"/>
      <c r="C2" s="3"/>
      <c r="D2" s="3"/>
    </row>
    <row r="3" spans="1:15" ht="18" customHeight="1">
      <c r="O3" s="28"/>
    </row>
    <row r="4" spans="1:15" ht="18" customHeight="1"/>
    <row r="5" spans="1:15" ht="18" customHeight="1">
      <c r="A5" s="281" t="s">
        <v>160</v>
      </c>
      <c r="B5" s="284" t="s">
        <v>149</v>
      </c>
      <c r="C5" s="285"/>
      <c r="D5" s="285"/>
      <c r="E5" s="254" t="s">
        <v>154</v>
      </c>
      <c r="F5" s="255"/>
      <c r="G5" s="264"/>
      <c r="H5" s="254" t="s">
        <v>48</v>
      </c>
      <c r="I5" s="255"/>
      <c r="J5" s="264"/>
    </row>
    <row r="6" spans="1:15" ht="42.75" customHeight="1">
      <c r="A6" s="281"/>
      <c r="B6" s="227">
        <v>2023</v>
      </c>
      <c r="C6" s="227">
        <v>2024</v>
      </c>
      <c r="D6" s="230" t="s">
        <v>155</v>
      </c>
      <c r="E6" s="54">
        <v>2023</v>
      </c>
      <c r="F6" s="53">
        <v>2024</v>
      </c>
      <c r="G6" s="230" t="s">
        <v>161</v>
      </c>
      <c r="H6" s="54">
        <v>2023</v>
      </c>
      <c r="I6" s="53">
        <v>2024</v>
      </c>
      <c r="J6" s="176" t="s">
        <v>157</v>
      </c>
    </row>
    <row r="7" spans="1:15" ht="30.75" customHeight="1">
      <c r="A7" s="168" t="s">
        <v>162</v>
      </c>
      <c r="B7" s="56">
        <v>3789158561</v>
      </c>
      <c r="C7" s="56">
        <v>4029058922</v>
      </c>
      <c r="D7" s="128">
        <v>239900361</v>
      </c>
      <c r="E7" s="173">
        <v>5.1999999999999998E-2</v>
      </c>
      <c r="F7" s="169">
        <v>5.0999999999999997E-2</v>
      </c>
      <c r="G7" s="170">
        <v>-1E-3</v>
      </c>
      <c r="H7" s="55">
        <v>345</v>
      </c>
      <c r="I7" s="55">
        <v>368</v>
      </c>
      <c r="J7" s="145">
        <v>23</v>
      </c>
    </row>
    <row r="8" spans="1:15" ht="18" customHeight="1">
      <c r="A8" s="5" t="s">
        <v>163</v>
      </c>
      <c r="B8" s="56">
        <v>94255968</v>
      </c>
      <c r="C8" s="56">
        <v>114349797</v>
      </c>
      <c r="D8" s="128">
        <f>C8-B8</f>
        <v>20093829</v>
      </c>
      <c r="E8" s="116">
        <v>6.9278844455060037E-2</v>
      </c>
      <c r="F8" s="12">
        <v>7.5169674048733329E-2</v>
      </c>
      <c r="G8" s="59">
        <f t="shared" ref="G8:G14" si="0">F8-E8</f>
        <v>5.8908295936732913E-3</v>
      </c>
      <c r="H8" s="55">
        <v>448.10213070759204</v>
      </c>
      <c r="I8" s="56">
        <v>499.30884209775587</v>
      </c>
      <c r="J8" s="175">
        <f t="shared" ref="J8:J14" si="1">I8-H8</f>
        <v>51.206711390163832</v>
      </c>
    </row>
    <row r="9" spans="1:15" ht="18" customHeight="1">
      <c r="A9" s="5" t="s">
        <v>112</v>
      </c>
      <c r="B9" s="56">
        <v>170944684</v>
      </c>
      <c r="C9" s="56">
        <v>179957180</v>
      </c>
      <c r="D9" s="128">
        <f t="shared" ref="D9:D24" si="2">C9-B9</f>
        <v>9012496</v>
      </c>
      <c r="E9" s="116">
        <v>4.0730048186636947E-2</v>
      </c>
      <c r="F9" s="12">
        <v>4.0903141478770978E-2</v>
      </c>
      <c r="G9" s="59">
        <f t="shared" si="0"/>
        <v>1.7309329213403141E-4</v>
      </c>
      <c r="H9" s="55">
        <v>236.2552128580088</v>
      </c>
      <c r="I9" s="56">
        <v>249.47714707681843</v>
      </c>
      <c r="J9" s="175">
        <f t="shared" si="1"/>
        <v>13.221934218809622</v>
      </c>
      <c r="L9" s="32"/>
    </row>
    <row r="10" spans="1:15" ht="18" customHeight="1">
      <c r="A10" s="5" t="s">
        <v>164</v>
      </c>
      <c r="B10" s="56">
        <v>186141175</v>
      </c>
      <c r="C10" s="56">
        <v>196792685</v>
      </c>
      <c r="D10" s="128">
        <f t="shared" si="2"/>
        <v>10651510</v>
      </c>
      <c r="E10" s="116">
        <v>4.5970116236083235E-2</v>
      </c>
      <c r="F10" s="12">
        <v>4.459615361381257E-2</v>
      </c>
      <c r="G10" s="59">
        <f t="shared" si="0"/>
        <v>-1.373962622270665E-3</v>
      </c>
      <c r="H10" s="55">
        <v>347.59796983700028</v>
      </c>
      <c r="I10" s="56">
        <v>370.28651074311404</v>
      </c>
      <c r="J10" s="175">
        <f t="shared" si="1"/>
        <v>22.688540906113758</v>
      </c>
    </row>
    <row r="11" spans="1:15" ht="18" customHeight="1">
      <c r="A11" s="5" t="s">
        <v>113</v>
      </c>
      <c r="B11" s="56">
        <v>169093020</v>
      </c>
      <c r="C11" s="56">
        <v>173601897</v>
      </c>
      <c r="D11" s="128">
        <f t="shared" si="2"/>
        <v>4508877</v>
      </c>
      <c r="E11" s="116">
        <v>5.4906469658658683E-2</v>
      </c>
      <c r="F11" s="12">
        <v>5.4297229364548692E-2</v>
      </c>
      <c r="G11" s="59">
        <f t="shared" si="0"/>
        <v>-6.0924029410999031E-4</v>
      </c>
      <c r="H11" s="55">
        <v>407.09533951692248</v>
      </c>
      <c r="I11" s="56">
        <v>412.92967229615488</v>
      </c>
      <c r="J11" s="175">
        <f t="shared" si="1"/>
        <v>5.8343327792323976</v>
      </c>
    </row>
    <row r="12" spans="1:15" ht="18" customHeight="1">
      <c r="A12" s="167" t="s">
        <v>114</v>
      </c>
      <c r="B12" s="56">
        <v>1298891</v>
      </c>
      <c r="C12" s="56">
        <v>1608333</v>
      </c>
      <c r="D12" s="128">
        <f t="shared" si="2"/>
        <v>309442</v>
      </c>
      <c r="E12" s="116">
        <v>1.6609588845122837E-3</v>
      </c>
      <c r="F12" s="12">
        <v>2.1480504306055576E-3</v>
      </c>
      <c r="G12" s="59">
        <f t="shared" si="0"/>
        <v>4.8709154609327394E-4</v>
      </c>
      <c r="H12" s="55">
        <v>12.298201982647887</v>
      </c>
      <c r="I12" s="56">
        <v>16.238666376109467</v>
      </c>
      <c r="J12" s="175">
        <f t="shared" si="1"/>
        <v>3.9404643934615802</v>
      </c>
    </row>
    <row r="13" spans="1:15" ht="18" customHeight="1">
      <c r="A13" s="5" t="s">
        <v>115</v>
      </c>
      <c r="B13" s="56">
        <v>1076217</v>
      </c>
      <c r="C13" s="56">
        <v>1137762</v>
      </c>
      <c r="D13" s="128">
        <f t="shared" si="2"/>
        <v>61545</v>
      </c>
      <c r="E13" s="116">
        <v>1.55647174111248E-2</v>
      </c>
      <c r="F13" s="12">
        <v>1.5320720396307408E-2</v>
      </c>
      <c r="G13" s="59">
        <f t="shared" si="0"/>
        <v>-2.4399701481739137E-4</v>
      </c>
      <c r="H13" s="55">
        <v>158.73602182917685</v>
      </c>
      <c r="I13" s="56">
        <v>172.63230831478859</v>
      </c>
      <c r="J13" s="175">
        <f t="shared" si="1"/>
        <v>13.896286485611739</v>
      </c>
    </row>
    <row r="14" spans="1:15" ht="18" customHeight="1">
      <c r="A14" s="5" t="s">
        <v>116</v>
      </c>
      <c r="B14" s="56">
        <v>182175</v>
      </c>
      <c r="C14" s="56">
        <v>255545</v>
      </c>
      <c r="D14" s="128">
        <f t="shared" si="2"/>
        <v>73370</v>
      </c>
      <c r="E14" s="116">
        <v>2.5775412993779379E-2</v>
      </c>
      <c r="F14" s="12">
        <v>3.0783065188376049E-2</v>
      </c>
      <c r="G14" s="59">
        <f t="shared" si="0"/>
        <v>5.00765219459667E-3</v>
      </c>
      <c r="H14" s="55">
        <v>150.33007839361849</v>
      </c>
      <c r="I14" s="56">
        <v>203.45939490445861</v>
      </c>
      <c r="J14" s="175">
        <f t="shared" si="1"/>
        <v>53.129316510840113</v>
      </c>
    </row>
    <row r="15" spans="1:15" ht="18" customHeight="1">
      <c r="A15" s="5" t="s">
        <v>117</v>
      </c>
      <c r="B15" s="58" t="s">
        <v>118</v>
      </c>
      <c r="C15" s="56">
        <v>4961327</v>
      </c>
      <c r="D15" s="129" t="s">
        <v>118</v>
      </c>
      <c r="E15" s="127" t="s">
        <v>118</v>
      </c>
      <c r="F15" s="52">
        <v>5.9121349254505802E-2</v>
      </c>
      <c r="G15" s="60" t="s">
        <v>118</v>
      </c>
      <c r="H15" s="57" t="s">
        <v>118</v>
      </c>
      <c r="I15" s="58">
        <v>251.69495222795297</v>
      </c>
      <c r="J15" s="177" t="s">
        <v>118</v>
      </c>
    </row>
    <row r="16" spans="1:15" ht="18" customHeight="1">
      <c r="A16" s="5" t="s">
        <v>119</v>
      </c>
      <c r="B16" s="56">
        <v>2180798757</v>
      </c>
      <c r="C16" s="56">
        <v>2263633129</v>
      </c>
      <c r="D16" s="128">
        <f t="shared" si="2"/>
        <v>82834372</v>
      </c>
      <c r="E16" s="116">
        <v>4.8031848260200516E-2</v>
      </c>
      <c r="F16" s="12">
        <v>4.6552535623238446E-2</v>
      </c>
      <c r="G16" s="59">
        <f t="shared" ref="G16:G24" si="3">F16-E16</f>
        <v>-1.4793126369620699E-3</v>
      </c>
      <c r="H16" s="55">
        <v>307.77320163661733</v>
      </c>
      <c r="I16" s="56">
        <v>325.86087763273702</v>
      </c>
      <c r="J16" s="175">
        <f t="shared" ref="J16:J24" si="4">I16-H16</f>
        <v>18.087675996119685</v>
      </c>
    </row>
    <row r="17" spans="1:10" ht="18" customHeight="1">
      <c r="A17" s="5" t="s">
        <v>120</v>
      </c>
      <c r="B17" s="56">
        <v>23350238</v>
      </c>
      <c r="C17" s="56">
        <v>32050675</v>
      </c>
      <c r="D17" s="128">
        <f t="shared" si="2"/>
        <v>8700437</v>
      </c>
      <c r="E17" s="116">
        <v>3.6501901571019735E-2</v>
      </c>
      <c r="F17" s="12">
        <v>3.7289978075118142E-2</v>
      </c>
      <c r="G17" s="59">
        <f t="shared" si="3"/>
        <v>7.8807650409840752E-4</v>
      </c>
      <c r="H17" s="55">
        <v>131.48495587180864</v>
      </c>
      <c r="I17" s="56">
        <v>137.75904494804595</v>
      </c>
      <c r="J17" s="175">
        <f t="shared" si="4"/>
        <v>6.2740890762373169</v>
      </c>
    </row>
    <row r="18" spans="1:10" ht="18" customHeight="1">
      <c r="A18" s="5" t="s">
        <v>121</v>
      </c>
      <c r="B18" s="56">
        <v>10045632</v>
      </c>
      <c r="C18" s="56">
        <v>12300695</v>
      </c>
      <c r="D18" s="128">
        <f t="shared" si="2"/>
        <v>2255063</v>
      </c>
      <c r="E18" s="116">
        <v>3.8583420541613081E-2</v>
      </c>
      <c r="F18" s="12">
        <v>4.1715229804983059E-2</v>
      </c>
      <c r="G18" s="59">
        <f t="shared" si="3"/>
        <v>3.1318092633699779E-3</v>
      </c>
      <c r="H18" s="55">
        <v>189.83751913373774</v>
      </c>
      <c r="I18" s="56">
        <v>224.54684716616896</v>
      </c>
      <c r="J18" s="175">
        <f t="shared" si="4"/>
        <v>34.709328032431216</v>
      </c>
    </row>
    <row r="19" spans="1:10" ht="18" customHeight="1">
      <c r="A19" s="5" t="s">
        <v>122</v>
      </c>
      <c r="B19" s="56">
        <v>4921239</v>
      </c>
      <c r="C19" s="56">
        <v>4848810</v>
      </c>
      <c r="D19" s="128">
        <f t="shared" si="2"/>
        <v>-72429</v>
      </c>
      <c r="E19" s="116">
        <v>6.2410245243104887E-2</v>
      </c>
      <c r="F19" s="12">
        <v>5.950727883291259E-2</v>
      </c>
      <c r="G19" s="59">
        <f t="shared" si="3"/>
        <v>-2.9029664101922967E-3</v>
      </c>
      <c r="H19" s="55">
        <v>425.12124855125148</v>
      </c>
      <c r="I19" s="56">
        <v>419.2930799662754</v>
      </c>
      <c r="J19" s="175">
        <f t="shared" si="4"/>
        <v>-5.8281685849760834</v>
      </c>
    </row>
    <row r="20" spans="1:10" ht="18" customHeight="1">
      <c r="A20" s="5" t="s">
        <v>123</v>
      </c>
      <c r="B20" s="56">
        <v>39115854</v>
      </c>
      <c r="C20" s="56">
        <v>48575958</v>
      </c>
      <c r="D20" s="128">
        <f t="shared" si="2"/>
        <v>9460104</v>
      </c>
      <c r="E20" s="116">
        <v>4.7282147276521046E-2</v>
      </c>
      <c r="F20" s="12">
        <v>5.5608531152817636E-2</v>
      </c>
      <c r="G20" s="59">
        <f t="shared" si="3"/>
        <v>8.3263838762965905E-3</v>
      </c>
      <c r="H20" s="55">
        <v>292.64752884140592</v>
      </c>
      <c r="I20" s="56">
        <v>361.19198812780581</v>
      </c>
      <c r="J20" s="175">
        <f t="shared" si="4"/>
        <v>68.544459286399899</v>
      </c>
    </row>
    <row r="21" spans="1:10" ht="18" customHeight="1">
      <c r="A21" s="5" t="s">
        <v>124</v>
      </c>
      <c r="B21" s="56">
        <v>20523645</v>
      </c>
      <c r="C21" s="56">
        <v>24250042</v>
      </c>
      <c r="D21" s="128">
        <f t="shared" si="2"/>
        <v>3726397</v>
      </c>
      <c r="E21" s="116">
        <v>2.6998684225490035E-2</v>
      </c>
      <c r="F21" s="12">
        <v>2.6700318566839663E-2</v>
      </c>
      <c r="G21" s="59">
        <f t="shared" si="3"/>
        <v>-2.9836565865037218E-4</v>
      </c>
      <c r="H21" s="55">
        <v>195.60424496383109</v>
      </c>
      <c r="I21" s="56">
        <v>209.91330379163364</v>
      </c>
      <c r="J21" s="175">
        <f t="shared" si="4"/>
        <v>14.309058827802545</v>
      </c>
    </row>
    <row r="22" spans="1:10" ht="18" customHeight="1">
      <c r="A22" s="5" t="s">
        <v>125</v>
      </c>
      <c r="B22" s="56">
        <v>830451835</v>
      </c>
      <c r="C22" s="56">
        <v>900902736</v>
      </c>
      <c r="D22" s="128">
        <f t="shared" si="2"/>
        <v>70450901</v>
      </c>
      <c r="E22" s="116">
        <v>8.2398638684109529E-2</v>
      </c>
      <c r="F22" s="12">
        <v>8.2312126154972395E-2</v>
      </c>
      <c r="G22" s="59">
        <f t="shared" si="3"/>
        <v>-8.6512529137133809E-5</v>
      </c>
      <c r="H22" s="55">
        <v>656.12651163599162</v>
      </c>
      <c r="I22" s="56">
        <v>717.89478412255949</v>
      </c>
      <c r="J22" s="175">
        <f t="shared" si="4"/>
        <v>61.768272486567867</v>
      </c>
    </row>
    <row r="23" spans="1:10" ht="18" customHeight="1">
      <c r="A23" s="5" t="s">
        <v>126</v>
      </c>
      <c r="B23" s="56">
        <v>11315996</v>
      </c>
      <c r="C23" s="56">
        <v>15705681</v>
      </c>
      <c r="D23" s="128">
        <f t="shared" si="2"/>
        <v>4389685</v>
      </c>
      <c r="E23" s="116">
        <v>3.0995882413599816E-2</v>
      </c>
      <c r="F23" s="12">
        <v>3.2447825028584301E-2</v>
      </c>
      <c r="G23" s="59">
        <f t="shared" si="3"/>
        <v>1.4519426149844847E-3</v>
      </c>
      <c r="H23" s="55">
        <v>248.53069389562921</v>
      </c>
      <c r="I23" s="56">
        <v>295.32920586119849</v>
      </c>
      <c r="J23" s="175">
        <f t="shared" si="4"/>
        <v>46.798511965569276</v>
      </c>
    </row>
    <row r="24" spans="1:10" ht="18" customHeight="1">
      <c r="A24" s="5" t="s">
        <v>127</v>
      </c>
      <c r="B24" s="56">
        <v>45643235</v>
      </c>
      <c r="C24" s="56">
        <v>54126670</v>
      </c>
      <c r="D24" s="128">
        <f t="shared" si="2"/>
        <v>8483435</v>
      </c>
      <c r="E24" s="116">
        <v>6.1995044284862862E-2</v>
      </c>
      <c r="F24" s="12">
        <v>6.1443518323783627E-2</v>
      </c>
      <c r="G24" s="59">
        <f t="shared" si="3"/>
        <v>-5.5152596107923418E-4</v>
      </c>
      <c r="H24" s="55">
        <v>434.77200853479644</v>
      </c>
      <c r="I24" s="56">
        <v>466.11029860278865</v>
      </c>
      <c r="J24" s="175">
        <f t="shared" si="4"/>
        <v>31.338290067992205</v>
      </c>
    </row>
    <row r="25" spans="1:10" ht="18" customHeight="1"/>
    <row r="26" spans="1:10" ht="18" customHeight="1"/>
    <row r="27" spans="1:10" ht="18" customHeight="1">
      <c r="A27" s="282" t="s">
        <v>165</v>
      </c>
      <c r="B27" s="286" t="s">
        <v>149</v>
      </c>
      <c r="C27" s="287"/>
      <c r="D27" s="287"/>
      <c r="E27" s="266" t="s">
        <v>166</v>
      </c>
      <c r="F27" s="283"/>
      <c r="G27" s="265"/>
      <c r="H27" s="266" t="s">
        <v>48</v>
      </c>
      <c r="I27" s="283"/>
      <c r="J27" s="265"/>
    </row>
    <row r="28" spans="1:10" ht="44.25" customHeight="1">
      <c r="A28" s="282"/>
      <c r="B28" s="228">
        <v>2023</v>
      </c>
      <c r="C28" s="228">
        <v>2024</v>
      </c>
      <c r="D28" s="231" t="s">
        <v>155</v>
      </c>
      <c r="E28" s="159">
        <v>2023</v>
      </c>
      <c r="F28" s="160">
        <v>2024</v>
      </c>
      <c r="G28" s="231" t="s">
        <v>161</v>
      </c>
      <c r="H28" s="159">
        <v>2023</v>
      </c>
      <c r="I28" s="160">
        <v>2024</v>
      </c>
      <c r="J28" s="174" t="s">
        <v>157</v>
      </c>
    </row>
    <row r="29" spans="1:10" ht="31.5" customHeight="1">
      <c r="A29" s="168" t="s">
        <v>167</v>
      </c>
      <c r="B29" s="56">
        <v>1383871502</v>
      </c>
      <c r="C29" s="56">
        <v>1430541848</v>
      </c>
      <c r="D29" s="128">
        <v>46670346</v>
      </c>
      <c r="E29" s="173">
        <v>3.4000000000000002E-2</v>
      </c>
      <c r="F29" s="169">
        <v>3.3000000000000002E-2</v>
      </c>
      <c r="G29" s="170">
        <v>-1E-3</v>
      </c>
      <c r="H29" s="55">
        <v>261</v>
      </c>
      <c r="I29" s="55">
        <v>275</v>
      </c>
      <c r="J29" s="145">
        <v>14</v>
      </c>
    </row>
    <row r="30" spans="1:10" ht="18" customHeight="1">
      <c r="A30" s="51" t="s">
        <v>163</v>
      </c>
      <c r="B30" s="56">
        <v>133210175</v>
      </c>
      <c r="C30" s="56">
        <v>148517457</v>
      </c>
      <c r="D30" s="128">
        <f>C30-B30</f>
        <v>15307282</v>
      </c>
      <c r="E30" s="116">
        <v>1.5199418714198902E-2</v>
      </c>
      <c r="F30" s="12">
        <v>1.5711744640801297E-2</v>
      </c>
      <c r="G30" s="59">
        <f t="shared" ref="G30:G35" si="5">F30-E30</f>
        <v>5.1232592660239475E-4</v>
      </c>
      <c r="H30" s="55">
        <v>127.33870408192772</v>
      </c>
      <c r="I30" s="56">
        <v>144.11183801857385</v>
      </c>
      <c r="J30" s="175">
        <f>I30-H30</f>
        <v>16.773133936646133</v>
      </c>
    </row>
    <row r="31" spans="1:10" ht="18" customHeight="1">
      <c r="A31" s="51" t="s">
        <v>112</v>
      </c>
      <c r="B31" s="56">
        <v>392624591</v>
      </c>
      <c r="C31" s="56">
        <v>375895084</v>
      </c>
      <c r="D31" s="128">
        <f t="shared" ref="D31:D35" si="6">C31-B31</f>
        <v>-16729507</v>
      </c>
      <c r="E31" s="116">
        <v>3.1024810994967476E-2</v>
      </c>
      <c r="F31" s="12">
        <v>2.7554548847491134E-2</v>
      </c>
      <c r="G31" s="59">
        <f t="shared" si="5"/>
        <v>-3.4702621474763419E-3</v>
      </c>
      <c r="H31" s="55">
        <v>229.11268849905625</v>
      </c>
      <c r="I31" s="56">
        <v>220.76291980153982</v>
      </c>
      <c r="J31" s="175">
        <f t="shared" ref="J31:J35" si="7">I31-H31</f>
        <v>-8.3497686975164243</v>
      </c>
    </row>
    <row r="32" spans="1:10" ht="18" customHeight="1">
      <c r="A32" s="51" t="s">
        <v>164</v>
      </c>
      <c r="B32" s="56">
        <v>674535251</v>
      </c>
      <c r="C32" s="56">
        <v>690758313</v>
      </c>
      <c r="D32" s="128">
        <f t="shared" si="6"/>
        <v>16223062</v>
      </c>
      <c r="E32" s="116">
        <v>5.2935130631637746E-2</v>
      </c>
      <c r="F32" s="12">
        <v>5.3662973251669396E-2</v>
      </c>
      <c r="G32" s="59">
        <f t="shared" si="5"/>
        <v>7.278426200316504E-4</v>
      </c>
      <c r="H32" s="55">
        <v>497.60086492207273</v>
      </c>
      <c r="I32" s="56">
        <v>544.07747428216305</v>
      </c>
      <c r="J32" s="175">
        <f t="shared" si="7"/>
        <v>46.476609360090322</v>
      </c>
    </row>
    <row r="33" spans="1:10" ht="18" customHeight="1">
      <c r="A33" s="51" t="s">
        <v>113</v>
      </c>
      <c r="B33" s="56">
        <v>27792486</v>
      </c>
      <c r="C33" s="56">
        <v>34272231</v>
      </c>
      <c r="D33" s="128">
        <f t="shared" si="6"/>
        <v>6479745</v>
      </c>
      <c r="E33" s="116">
        <v>3.9265256869201431E-2</v>
      </c>
      <c r="F33" s="12">
        <v>4.5253183636796764E-2</v>
      </c>
      <c r="G33" s="59">
        <f t="shared" si="5"/>
        <v>5.9879267675953321E-3</v>
      </c>
      <c r="H33" s="55">
        <v>340.76157916623669</v>
      </c>
      <c r="I33" s="56">
        <v>396.50298341263067</v>
      </c>
      <c r="J33" s="175">
        <f t="shared" si="7"/>
        <v>55.741404246393984</v>
      </c>
    </row>
    <row r="34" spans="1:10" ht="18" customHeight="1">
      <c r="A34" s="51" t="s">
        <v>114</v>
      </c>
      <c r="B34" s="56">
        <v>111694792</v>
      </c>
      <c r="C34" s="56">
        <v>123186913</v>
      </c>
      <c r="D34" s="128">
        <f t="shared" si="6"/>
        <v>11492121</v>
      </c>
      <c r="E34" s="116">
        <v>2.2839739751920302E-2</v>
      </c>
      <c r="F34" s="12">
        <v>2.3716481247809073E-2</v>
      </c>
      <c r="G34" s="59">
        <f t="shared" si="5"/>
        <v>8.7674149588877134E-4</v>
      </c>
      <c r="H34" s="55">
        <v>113.29212600761284</v>
      </c>
      <c r="I34" s="56">
        <v>125.61384577511866</v>
      </c>
      <c r="J34" s="175">
        <f t="shared" si="7"/>
        <v>12.321719767505826</v>
      </c>
    </row>
    <row r="35" spans="1:10" ht="18" customHeight="1">
      <c r="A35" s="51" t="s">
        <v>125</v>
      </c>
      <c r="B35" s="56">
        <v>44012264</v>
      </c>
      <c r="C35" s="56">
        <v>57903910</v>
      </c>
      <c r="D35" s="128">
        <f t="shared" si="6"/>
        <v>13891646</v>
      </c>
      <c r="E35" s="116">
        <v>5.1315045554561664E-2</v>
      </c>
      <c r="F35" s="12">
        <v>5.5812373560376799E-2</v>
      </c>
      <c r="G35" s="59">
        <f t="shared" si="5"/>
        <v>4.4973280058151349E-3</v>
      </c>
      <c r="H35" s="55">
        <v>369.69640003443936</v>
      </c>
      <c r="I35" s="56">
        <v>434.41480811828188</v>
      </c>
      <c r="J35" s="175">
        <f t="shared" si="7"/>
        <v>64.718408083842519</v>
      </c>
    </row>
  </sheetData>
  <mergeCells count="8">
    <mergeCell ref="A5:A6"/>
    <mergeCell ref="E5:G5"/>
    <mergeCell ref="H5:J5"/>
    <mergeCell ref="A27:A28"/>
    <mergeCell ref="E27:G27"/>
    <mergeCell ref="H27:J27"/>
    <mergeCell ref="B5:D5"/>
    <mergeCell ref="B27:D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22853-D0C7-41CF-907E-A06A6BA9531C}">
  <sheetPr>
    <tabColor rgb="FFF28E2B"/>
  </sheetPr>
  <dimension ref="A1:P29"/>
  <sheetViews>
    <sheetView workbookViewId="0">
      <selection activeCell="F24" sqref="F24"/>
    </sheetView>
  </sheetViews>
  <sheetFormatPr defaultRowHeight="14.45"/>
  <cols>
    <col min="1" max="1" width="41.7109375" customWidth="1"/>
    <col min="2" max="6" width="17.42578125" customWidth="1"/>
    <col min="7" max="7" width="28.5703125" customWidth="1"/>
    <col min="8" max="9" width="17.42578125" customWidth="1"/>
    <col min="10" max="10" width="17.140625" customWidth="1"/>
  </cols>
  <sheetData>
    <row r="1" spans="1:16" ht="20.100000000000001">
      <c r="A1" s="1" t="s">
        <v>168</v>
      </c>
      <c r="B1" s="1"/>
      <c r="C1" s="1"/>
      <c r="D1" s="1"/>
    </row>
    <row r="2" spans="1:16" ht="18" customHeight="1">
      <c r="A2" s="3" t="s">
        <v>169</v>
      </c>
      <c r="B2" s="3"/>
      <c r="C2" s="3"/>
      <c r="D2" s="3"/>
    </row>
    <row r="3" spans="1:16" ht="18" customHeight="1"/>
    <row r="4" spans="1:16" ht="18" customHeight="1">
      <c r="J4" s="28"/>
      <c r="P4" s="28"/>
    </row>
    <row r="5" spans="1:16" ht="18" customHeight="1">
      <c r="A5" s="288" t="s">
        <v>170</v>
      </c>
      <c r="B5" s="290" t="s">
        <v>149</v>
      </c>
      <c r="C5" s="291"/>
      <c r="D5" s="292"/>
      <c r="E5" s="267" t="s">
        <v>154</v>
      </c>
      <c r="F5" s="268"/>
      <c r="G5" s="289"/>
      <c r="H5" s="267" t="s">
        <v>48</v>
      </c>
      <c r="I5" s="268"/>
      <c r="J5" s="289"/>
    </row>
    <row r="6" spans="1:16" ht="43.5" customHeight="1">
      <c r="A6" s="288"/>
      <c r="B6" s="232">
        <v>2023</v>
      </c>
      <c r="C6" s="232">
        <v>2024</v>
      </c>
      <c r="D6" s="61" t="s">
        <v>155</v>
      </c>
      <c r="E6" s="62">
        <v>2023</v>
      </c>
      <c r="F6" s="232">
        <v>2024</v>
      </c>
      <c r="G6" s="61" t="s">
        <v>161</v>
      </c>
      <c r="H6" s="62">
        <v>2023</v>
      </c>
      <c r="I6" s="232">
        <v>2024</v>
      </c>
      <c r="J6" s="179" t="s">
        <v>157</v>
      </c>
    </row>
    <row r="7" spans="1:16" ht="18" customHeight="1">
      <c r="A7" s="166" t="s">
        <v>171</v>
      </c>
      <c r="B7" s="56">
        <v>2863554104</v>
      </c>
      <c r="C7" s="56">
        <v>3519385501</v>
      </c>
      <c r="D7" s="128">
        <v>655831397</v>
      </c>
      <c r="E7" s="173">
        <v>5.7000000000000002E-2</v>
      </c>
      <c r="F7" s="169">
        <v>6.4000000000000001E-2</v>
      </c>
      <c r="G7" s="170">
        <v>7.0000000000000001E-3</v>
      </c>
      <c r="H7" s="178">
        <v>200</v>
      </c>
      <c r="I7" s="56">
        <v>258</v>
      </c>
      <c r="J7" s="145">
        <v>58</v>
      </c>
    </row>
    <row r="8" spans="1:16" ht="18" customHeight="1">
      <c r="A8" s="5" t="s">
        <v>130</v>
      </c>
      <c r="B8" s="56">
        <v>59645274</v>
      </c>
      <c r="C8" s="56">
        <v>77671307</v>
      </c>
      <c r="D8" s="128">
        <f>C8-B8</f>
        <v>18026033</v>
      </c>
      <c r="E8" s="41">
        <v>4.4418493251052592E-2</v>
      </c>
      <c r="F8" s="9">
        <v>4.1286480894321805E-2</v>
      </c>
      <c r="G8" s="69">
        <f t="shared" ref="G8:G15" si="0">F8-E8</f>
        <v>-3.1320123567307873E-3</v>
      </c>
      <c r="H8" s="63">
        <v>171.59980177429748</v>
      </c>
      <c r="I8" s="56">
        <v>194.42324078338706</v>
      </c>
      <c r="J8" s="180">
        <f>I8-H8</f>
        <v>22.823439009089583</v>
      </c>
    </row>
    <row r="9" spans="1:16" ht="18" customHeight="1">
      <c r="A9" s="5" t="s">
        <v>112</v>
      </c>
      <c r="B9" s="56">
        <v>98726162</v>
      </c>
      <c r="C9" s="56">
        <v>88843706</v>
      </c>
      <c r="D9" s="128">
        <f t="shared" ref="D9:D16" si="1">C9-B9</f>
        <v>-9882456</v>
      </c>
      <c r="E9" s="41">
        <v>2.6158218239271842E-2</v>
      </c>
      <c r="F9" s="9">
        <v>2.9159484121135015E-2</v>
      </c>
      <c r="G9" s="69">
        <f t="shared" si="0"/>
        <v>3.0012658818631723E-3</v>
      </c>
      <c r="H9" s="63">
        <v>92.827194890309755</v>
      </c>
      <c r="I9" s="56">
        <v>110.82915289737097</v>
      </c>
      <c r="J9" s="180">
        <f t="shared" ref="J9:J29" si="2">I9-H9</f>
        <v>18.001958007061219</v>
      </c>
    </row>
    <row r="10" spans="1:16" ht="18" customHeight="1">
      <c r="A10" s="5" t="s">
        <v>164</v>
      </c>
      <c r="B10" s="56">
        <v>18337790</v>
      </c>
      <c r="C10" s="56">
        <v>33447789</v>
      </c>
      <c r="D10" s="128">
        <f t="shared" si="1"/>
        <v>15109999</v>
      </c>
      <c r="E10" s="41">
        <v>2.4492983001235709E-2</v>
      </c>
      <c r="F10" s="9">
        <v>3.0955326704299492E-2</v>
      </c>
      <c r="G10" s="69">
        <f t="shared" si="0"/>
        <v>6.4623437030637831E-3</v>
      </c>
      <c r="H10" s="63">
        <v>143.57150406795807</v>
      </c>
      <c r="I10" s="56">
        <v>194.99170866099271</v>
      </c>
      <c r="J10" s="180">
        <f t="shared" si="2"/>
        <v>51.42020459303464</v>
      </c>
    </row>
    <row r="11" spans="1:16" ht="18" customHeight="1">
      <c r="A11" s="5" t="s">
        <v>131</v>
      </c>
      <c r="B11" s="56">
        <v>149302263</v>
      </c>
      <c r="C11" s="56">
        <v>224951661</v>
      </c>
      <c r="D11" s="128">
        <f t="shared" si="1"/>
        <v>75649398</v>
      </c>
      <c r="E11" s="41">
        <v>4.4099697206882331E-2</v>
      </c>
      <c r="F11" s="9">
        <v>6.2863032502329594E-2</v>
      </c>
      <c r="G11" s="69">
        <f t="shared" si="0"/>
        <v>1.8763335295447263E-2</v>
      </c>
      <c r="H11" s="63">
        <v>163.17399725697703</v>
      </c>
      <c r="I11" s="56">
        <v>261.73579094645578</v>
      </c>
      <c r="J11" s="180">
        <f t="shared" si="2"/>
        <v>98.561793689478748</v>
      </c>
    </row>
    <row r="12" spans="1:16" ht="18" customHeight="1">
      <c r="A12" s="5" t="s">
        <v>132</v>
      </c>
      <c r="B12" s="56">
        <v>96327720</v>
      </c>
      <c r="C12" s="56">
        <v>115213839</v>
      </c>
      <c r="D12" s="128">
        <f t="shared" si="1"/>
        <v>18886119</v>
      </c>
      <c r="E12" s="41">
        <v>7.6163460449602191E-2</v>
      </c>
      <c r="F12" s="9">
        <v>8.2153501308554491E-2</v>
      </c>
      <c r="G12" s="69">
        <f t="shared" si="0"/>
        <v>5.9900408589523002E-3</v>
      </c>
      <c r="H12" s="63">
        <v>219.52125625130799</v>
      </c>
      <c r="I12" s="56">
        <v>263.660954889528</v>
      </c>
      <c r="J12" s="180">
        <f t="shared" si="2"/>
        <v>44.139698638220011</v>
      </c>
    </row>
    <row r="13" spans="1:16" ht="18" customHeight="1">
      <c r="A13" s="5" t="s">
        <v>133</v>
      </c>
      <c r="B13" s="56">
        <v>28789041</v>
      </c>
      <c r="C13" s="56">
        <v>37222199</v>
      </c>
      <c r="D13" s="128">
        <f t="shared" si="1"/>
        <v>8433158</v>
      </c>
      <c r="E13" s="41">
        <v>3.77251139512969E-2</v>
      </c>
      <c r="F13" s="9">
        <v>4.08725391651392E-2</v>
      </c>
      <c r="G13" s="69">
        <f t="shared" si="0"/>
        <v>3.1474252138423003E-3</v>
      </c>
      <c r="H13" s="63">
        <v>124.33543469185034</v>
      </c>
      <c r="I13" s="56">
        <v>155.0999277048692</v>
      </c>
      <c r="J13" s="180">
        <f t="shared" si="2"/>
        <v>30.764493013018864</v>
      </c>
    </row>
    <row r="14" spans="1:16" ht="18" customHeight="1">
      <c r="A14" s="5" t="s">
        <v>113</v>
      </c>
      <c r="B14" s="56">
        <v>406082622</v>
      </c>
      <c r="C14" s="56">
        <v>524443305</v>
      </c>
      <c r="D14" s="128">
        <f t="shared" si="1"/>
        <v>118360683</v>
      </c>
      <c r="E14" s="41">
        <v>5.2509391804244909E-2</v>
      </c>
      <c r="F14" s="9">
        <v>7.7926983791652082E-2</v>
      </c>
      <c r="G14" s="69">
        <f t="shared" si="0"/>
        <v>2.5417591987407173E-2</v>
      </c>
      <c r="H14" s="63">
        <v>207.58615912067148</v>
      </c>
      <c r="I14" s="56">
        <v>335.57996395564749</v>
      </c>
      <c r="J14" s="180">
        <f t="shared" si="2"/>
        <v>127.993804834976</v>
      </c>
    </row>
    <row r="15" spans="1:16" ht="18" customHeight="1">
      <c r="A15" s="5" t="s">
        <v>134</v>
      </c>
      <c r="B15" s="56">
        <v>122026455</v>
      </c>
      <c r="C15" s="56">
        <v>159245510</v>
      </c>
      <c r="D15" s="128">
        <f t="shared" si="1"/>
        <v>37219055</v>
      </c>
      <c r="E15" s="41">
        <v>8.9690112526199753E-2</v>
      </c>
      <c r="F15" s="9">
        <v>9.4464393586597389E-2</v>
      </c>
      <c r="G15" s="69">
        <f t="shared" si="0"/>
        <v>4.7742810603976366E-3</v>
      </c>
      <c r="H15" s="63">
        <v>290.12960077192611</v>
      </c>
      <c r="I15" s="56">
        <v>354.25474915887617</v>
      </c>
      <c r="J15" s="180">
        <f t="shared" si="2"/>
        <v>64.125148386950059</v>
      </c>
    </row>
    <row r="16" spans="1:16" ht="18" customHeight="1">
      <c r="A16" s="5" t="s">
        <v>135</v>
      </c>
      <c r="B16" s="56">
        <v>98351440</v>
      </c>
      <c r="C16" s="56">
        <v>125589939</v>
      </c>
      <c r="D16" s="128">
        <f t="shared" si="1"/>
        <v>27238499</v>
      </c>
      <c r="E16" s="41">
        <v>9.7121686852146796E-2</v>
      </c>
      <c r="F16" s="9">
        <v>9.2533365157537101E-2</v>
      </c>
      <c r="G16" s="69">
        <f>F16-E16</f>
        <v>-4.5883216946096955E-3</v>
      </c>
      <c r="H16" s="63">
        <v>281.03817343578066</v>
      </c>
      <c r="I16" s="56">
        <v>317.57040610208833</v>
      </c>
      <c r="J16" s="180">
        <f t="shared" si="2"/>
        <v>36.532232666307664</v>
      </c>
    </row>
    <row r="17" spans="1:10" ht="18" customHeight="1">
      <c r="A17" s="64" t="s">
        <v>136</v>
      </c>
      <c r="B17" s="132" t="s">
        <v>118</v>
      </c>
      <c r="C17" s="56">
        <v>17114479</v>
      </c>
      <c r="D17" s="65" t="s">
        <v>118</v>
      </c>
      <c r="E17" s="130" t="s">
        <v>118</v>
      </c>
      <c r="F17" s="12">
        <v>6.6000000000000003E-2</v>
      </c>
      <c r="G17" s="70" t="s">
        <v>118</v>
      </c>
      <c r="H17" s="65" t="s">
        <v>118</v>
      </c>
      <c r="I17" s="66">
        <v>176</v>
      </c>
      <c r="J17" s="181" t="s">
        <v>118</v>
      </c>
    </row>
    <row r="18" spans="1:10" ht="18" customHeight="1">
      <c r="A18" s="5" t="s">
        <v>115</v>
      </c>
      <c r="B18" s="56">
        <v>52725231</v>
      </c>
      <c r="C18" s="56">
        <v>55549951</v>
      </c>
      <c r="D18" s="128">
        <f>C18-B18</f>
        <v>2824720</v>
      </c>
      <c r="E18" s="41">
        <v>5.4974162298626721E-2</v>
      </c>
      <c r="F18" s="9">
        <v>5.0206641681337261E-2</v>
      </c>
      <c r="G18" s="69">
        <f t="shared" ref="G18:G29" si="3">F18-E18</f>
        <v>-4.7675206172894599E-3</v>
      </c>
      <c r="H18" s="63">
        <v>197.7110899592455</v>
      </c>
      <c r="I18" s="56">
        <v>211.4128843992948</v>
      </c>
      <c r="J18" s="180">
        <f t="shared" si="2"/>
        <v>13.701794440049298</v>
      </c>
    </row>
    <row r="19" spans="1:10" ht="18" customHeight="1">
      <c r="A19" s="5" t="s">
        <v>137</v>
      </c>
      <c r="B19" s="56">
        <v>46794556</v>
      </c>
      <c r="C19" s="56">
        <v>54580703</v>
      </c>
      <c r="D19" s="128">
        <f t="shared" ref="D19:D29" si="4">C19-B19</f>
        <v>7786147</v>
      </c>
      <c r="E19" s="41">
        <v>6.0273377491810012E-2</v>
      </c>
      <c r="F19" s="9">
        <v>6.5254055003981307E-2</v>
      </c>
      <c r="G19" s="69">
        <f t="shared" si="3"/>
        <v>4.9806775121712943E-3</v>
      </c>
      <c r="H19" s="63">
        <v>186.35088817347253</v>
      </c>
      <c r="I19" s="56">
        <v>219.83535250367615</v>
      </c>
      <c r="J19" s="180">
        <f t="shared" si="2"/>
        <v>33.484464330203622</v>
      </c>
    </row>
    <row r="20" spans="1:10" ht="18" customHeight="1">
      <c r="A20" s="5" t="s">
        <v>138</v>
      </c>
      <c r="B20" s="56">
        <v>70316411</v>
      </c>
      <c r="C20" s="56">
        <v>94714497</v>
      </c>
      <c r="D20" s="128">
        <f t="shared" si="4"/>
        <v>24398086</v>
      </c>
      <c r="E20" s="41">
        <v>7.8486519566998217E-2</v>
      </c>
      <c r="F20" s="9">
        <v>8.1539046672858995E-2</v>
      </c>
      <c r="G20" s="69">
        <f t="shared" si="3"/>
        <v>3.0525271058607778E-3</v>
      </c>
      <c r="H20" s="63">
        <v>156.45185120221578</v>
      </c>
      <c r="I20" s="56">
        <v>223.50883957789961</v>
      </c>
      <c r="J20" s="180">
        <f t="shared" si="2"/>
        <v>67.056988375683829</v>
      </c>
    </row>
    <row r="21" spans="1:10" ht="18" customHeight="1">
      <c r="A21" s="5" t="s">
        <v>116</v>
      </c>
      <c r="B21" s="56">
        <v>29883176</v>
      </c>
      <c r="C21" s="56">
        <v>34509402</v>
      </c>
      <c r="D21" s="128">
        <f t="shared" si="4"/>
        <v>4626226</v>
      </c>
      <c r="E21" s="41">
        <v>5.7467302123631707E-2</v>
      </c>
      <c r="F21" s="9">
        <v>6.5220852491078035E-2</v>
      </c>
      <c r="G21" s="69">
        <f t="shared" si="3"/>
        <v>7.7535503674463283E-3</v>
      </c>
      <c r="H21" s="63">
        <v>211.2581958714299</v>
      </c>
      <c r="I21" s="56">
        <v>250.52879479477662</v>
      </c>
      <c r="J21" s="180">
        <f t="shared" si="2"/>
        <v>39.270598923346711</v>
      </c>
    </row>
    <row r="22" spans="1:10" ht="18" customHeight="1">
      <c r="A22" s="43" t="s">
        <v>117</v>
      </c>
      <c r="B22" s="128">
        <v>551568725</v>
      </c>
      <c r="C22" s="128">
        <v>609049461</v>
      </c>
      <c r="D22" s="128">
        <f t="shared" si="4"/>
        <v>57480736</v>
      </c>
      <c r="E22" s="131">
        <v>0.10100000000000001</v>
      </c>
      <c r="F22" s="12">
        <v>9.7000000000000003E-2</v>
      </c>
      <c r="G22" s="71">
        <f t="shared" si="3"/>
        <v>-4.0000000000000036E-3</v>
      </c>
      <c r="H22" s="67">
        <v>338.3896825785946</v>
      </c>
      <c r="I22" s="68">
        <v>417.06194544624515</v>
      </c>
      <c r="J22" s="180">
        <f t="shared" si="2"/>
        <v>78.672262867650545</v>
      </c>
    </row>
    <row r="23" spans="1:10" ht="18" customHeight="1">
      <c r="A23" s="5" t="s">
        <v>119</v>
      </c>
      <c r="B23" s="56">
        <v>279497062</v>
      </c>
      <c r="C23" s="56">
        <v>338168486</v>
      </c>
      <c r="D23" s="128">
        <f t="shared" si="4"/>
        <v>58671424</v>
      </c>
      <c r="E23" s="41">
        <v>6.4190597115786618E-2</v>
      </c>
      <c r="F23" s="9">
        <v>6.2130126358695414E-2</v>
      </c>
      <c r="G23" s="69">
        <f t="shared" si="3"/>
        <v>-2.060470757091204E-3</v>
      </c>
      <c r="H23" s="63">
        <v>290.8503572189835</v>
      </c>
      <c r="I23" s="56">
        <v>328.351780190299</v>
      </c>
      <c r="J23" s="180">
        <f t="shared" si="2"/>
        <v>37.501422971315492</v>
      </c>
    </row>
    <row r="24" spans="1:10" ht="18" customHeight="1">
      <c r="A24" s="5" t="s">
        <v>172</v>
      </c>
      <c r="B24" s="56">
        <v>39860408</v>
      </c>
      <c r="C24" s="56">
        <v>93838103</v>
      </c>
      <c r="D24" s="128">
        <f t="shared" si="4"/>
        <v>53977695</v>
      </c>
      <c r="E24" s="41">
        <v>4.3046603472487739E-2</v>
      </c>
      <c r="F24" s="9">
        <v>6.7599808194489491E-2</v>
      </c>
      <c r="G24" s="69">
        <f t="shared" si="3"/>
        <v>2.4553204722001752E-2</v>
      </c>
      <c r="H24" s="63">
        <v>113.51959006917855</v>
      </c>
      <c r="I24" s="56">
        <v>231.38251133018045</v>
      </c>
      <c r="J24" s="180">
        <f t="shared" si="2"/>
        <v>117.8629212610019</v>
      </c>
    </row>
    <row r="25" spans="1:10" ht="18" customHeight="1">
      <c r="A25" s="5" t="s">
        <v>120</v>
      </c>
      <c r="B25" s="56">
        <v>189039764</v>
      </c>
      <c r="C25" s="56">
        <v>325910558</v>
      </c>
      <c r="D25" s="128">
        <f t="shared" si="4"/>
        <v>136870794</v>
      </c>
      <c r="E25" s="41">
        <v>2.2051683589917617E-2</v>
      </c>
      <c r="F25" s="9">
        <v>3.7176626380408972E-2</v>
      </c>
      <c r="G25" s="69">
        <f t="shared" si="3"/>
        <v>1.5124942790491355E-2</v>
      </c>
      <c r="H25" s="63">
        <v>70.807993290012831</v>
      </c>
      <c r="I25" s="56">
        <v>139.19947363033478</v>
      </c>
      <c r="J25" s="180">
        <f t="shared" si="2"/>
        <v>68.391480340321948</v>
      </c>
    </row>
    <row r="26" spans="1:10" ht="18" customHeight="1">
      <c r="A26" s="5" t="s">
        <v>121</v>
      </c>
      <c r="B26" s="56">
        <v>240234518</v>
      </c>
      <c r="C26" s="56">
        <v>150383423</v>
      </c>
      <c r="D26" s="128">
        <f t="shared" si="4"/>
        <v>-89851095</v>
      </c>
      <c r="E26" s="41">
        <v>0.18105409246181056</v>
      </c>
      <c r="F26" s="9">
        <v>9.3340832209046626E-2</v>
      </c>
      <c r="G26" s="69">
        <f t="shared" si="3"/>
        <v>-8.7713260252763936E-2</v>
      </c>
      <c r="H26" s="63">
        <v>428.20955665497326</v>
      </c>
      <c r="I26" s="56">
        <v>261.09872581698562</v>
      </c>
      <c r="J26" s="180">
        <f t="shared" si="2"/>
        <v>-167.11083083798763</v>
      </c>
    </row>
    <row r="27" spans="1:10" ht="18" customHeight="1">
      <c r="A27" s="5" t="s">
        <v>139</v>
      </c>
      <c r="B27" s="56">
        <v>128093224</v>
      </c>
      <c r="C27" s="56">
        <v>191737353</v>
      </c>
      <c r="D27" s="128">
        <f t="shared" si="4"/>
        <v>63644129</v>
      </c>
      <c r="E27" s="41">
        <v>4.8934945119518534E-2</v>
      </c>
      <c r="F27" s="9">
        <v>5.1444189012646552E-2</v>
      </c>
      <c r="G27" s="69">
        <f t="shared" si="3"/>
        <v>2.5092438931280173E-3</v>
      </c>
      <c r="H27" s="63">
        <v>186.48262903461989</v>
      </c>
      <c r="I27" s="56">
        <v>211.00162558084298</v>
      </c>
      <c r="J27" s="180">
        <f t="shared" si="2"/>
        <v>24.518996546223093</v>
      </c>
    </row>
    <row r="28" spans="1:10" ht="18" customHeight="1">
      <c r="A28" s="5" t="s">
        <v>122</v>
      </c>
      <c r="B28" s="56">
        <v>63121643</v>
      </c>
      <c r="C28" s="56">
        <v>75084935</v>
      </c>
      <c r="D28" s="128">
        <f t="shared" si="4"/>
        <v>11963292</v>
      </c>
      <c r="E28" s="41">
        <v>6.2241013632656647E-2</v>
      </c>
      <c r="F28" s="9">
        <v>6.9614446159090737E-2</v>
      </c>
      <c r="G28" s="69">
        <f t="shared" si="3"/>
        <v>7.37343252643409E-3</v>
      </c>
      <c r="H28" s="63">
        <v>332.57187490944341</v>
      </c>
      <c r="I28" s="56">
        <v>426.55532910574419</v>
      </c>
      <c r="J28" s="180">
        <f t="shared" si="2"/>
        <v>93.983454196300784</v>
      </c>
    </row>
    <row r="29" spans="1:10" ht="18" customHeight="1">
      <c r="A29" s="5" t="s">
        <v>140</v>
      </c>
      <c r="B29" s="56">
        <v>94830619</v>
      </c>
      <c r="C29" s="56">
        <v>92114895</v>
      </c>
      <c r="D29" s="128">
        <f t="shared" si="4"/>
        <v>-2715724</v>
      </c>
      <c r="E29" s="41">
        <v>8.3460748834134971E-2</v>
      </c>
      <c r="F29" s="9">
        <v>7.9243745556051237E-2</v>
      </c>
      <c r="G29" s="69">
        <f t="shared" si="3"/>
        <v>-4.2170032780837335E-3</v>
      </c>
      <c r="H29" s="63">
        <v>296.44442198325953</v>
      </c>
      <c r="I29" s="56">
        <v>326.18665884480373</v>
      </c>
      <c r="J29" s="180">
        <f t="shared" si="2"/>
        <v>29.7422368615442</v>
      </c>
    </row>
  </sheetData>
  <mergeCells count="4">
    <mergeCell ref="A5:A6"/>
    <mergeCell ref="E5:G5"/>
    <mergeCell ref="H5:J5"/>
    <mergeCell ref="B5:D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26705-329A-4EF0-A90A-0E3650B89B98}">
  <sheetPr>
    <tabColor rgb="FF5333A8"/>
  </sheetPr>
  <dimension ref="A1:O25"/>
  <sheetViews>
    <sheetView workbookViewId="0">
      <selection activeCell="E30" sqref="E30"/>
    </sheetView>
  </sheetViews>
  <sheetFormatPr defaultRowHeight="14.45"/>
  <cols>
    <col min="1" max="1" width="33.42578125" customWidth="1"/>
    <col min="2" max="2" width="18" customWidth="1"/>
    <col min="3" max="3" width="18.140625" customWidth="1"/>
    <col min="4" max="4" width="20.28515625" bestFit="1" customWidth="1"/>
    <col min="5" max="6" width="17.42578125" customWidth="1"/>
    <col min="7" max="7" width="29.140625" customWidth="1"/>
    <col min="8" max="9" width="18" customWidth="1"/>
    <col min="10" max="10" width="17.140625" customWidth="1"/>
  </cols>
  <sheetData>
    <row r="1" spans="1:15" ht="20.100000000000001">
      <c r="A1" s="1" t="s">
        <v>168</v>
      </c>
      <c r="B1" s="1"/>
      <c r="C1" s="1"/>
      <c r="D1" s="1"/>
    </row>
    <row r="2" spans="1:15" ht="18" customHeight="1">
      <c r="A2" s="3" t="s">
        <v>173</v>
      </c>
      <c r="B2" s="3"/>
      <c r="C2" s="3"/>
      <c r="D2" s="3"/>
    </row>
    <row r="3" spans="1:15" ht="18" customHeight="1"/>
    <row r="4" spans="1:15" ht="18" customHeight="1">
      <c r="K4" s="28"/>
      <c r="O4" s="28"/>
    </row>
    <row r="5" spans="1:15" ht="18" customHeight="1">
      <c r="A5" s="293" t="s">
        <v>174</v>
      </c>
      <c r="B5" s="297" t="s">
        <v>149</v>
      </c>
      <c r="C5" s="298"/>
      <c r="D5" s="298"/>
      <c r="E5" s="294" t="s">
        <v>154</v>
      </c>
      <c r="F5" s="295"/>
      <c r="G5" s="296"/>
      <c r="H5" s="294" t="s">
        <v>48</v>
      </c>
      <c r="I5" s="295"/>
      <c r="J5" s="296"/>
    </row>
    <row r="6" spans="1:15" ht="42.75" customHeight="1">
      <c r="A6" s="293"/>
      <c r="B6" s="233">
        <v>2023</v>
      </c>
      <c r="C6" s="233">
        <v>2024</v>
      </c>
      <c r="D6" s="72" t="s">
        <v>155</v>
      </c>
      <c r="E6" s="73">
        <v>2023</v>
      </c>
      <c r="F6" s="233">
        <v>2024</v>
      </c>
      <c r="G6" s="72" t="s">
        <v>161</v>
      </c>
      <c r="H6" s="73">
        <v>2023</v>
      </c>
      <c r="I6" s="233">
        <v>2024</v>
      </c>
      <c r="J6" s="182" t="s">
        <v>157</v>
      </c>
    </row>
    <row r="7" spans="1:15" ht="21" customHeight="1">
      <c r="A7" s="5" t="s">
        <v>175</v>
      </c>
      <c r="B7" s="56">
        <v>2027036721</v>
      </c>
      <c r="C7" s="56">
        <v>2292309056</v>
      </c>
      <c r="D7" s="128">
        <v>265272335</v>
      </c>
      <c r="E7" s="116">
        <v>3.9E-2</v>
      </c>
      <c r="F7" s="12">
        <v>0.04</v>
      </c>
      <c r="G7" s="74">
        <v>1E-3</v>
      </c>
      <c r="H7" s="55">
        <v>650</v>
      </c>
      <c r="I7" s="56">
        <v>718</v>
      </c>
      <c r="J7" s="145">
        <v>68</v>
      </c>
    </row>
    <row r="8" spans="1:15" ht="18" customHeight="1">
      <c r="A8" s="5" t="s">
        <v>163</v>
      </c>
      <c r="B8" s="56">
        <v>74251576</v>
      </c>
      <c r="C8" s="56">
        <v>87913792</v>
      </c>
      <c r="D8" s="128">
        <f>C8-B8</f>
        <v>13662216</v>
      </c>
      <c r="E8" s="116">
        <v>4.5544574027794479E-2</v>
      </c>
      <c r="F8" s="12">
        <v>3.264817354158283E-2</v>
      </c>
      <c r="G8" s="74">
        <f>F8-E8</f>
        <v>-1.289640048621165E-2</v>
      </c>
      <c r="H8" s="55">
        <v>924.63685891648561</v>
      </c>
      <c r="I8" s="56">
        <v>727.51776201322821</v>
      </c>
      <c r="J8" s="145">
        <f>I8-H8</f>
        <v>-197.1190969032574</v>
      </c>
    </row>
    <row r="9" spans="1:15" ht="18" customHeight="1">
      <c r="A9" s="5" t="s">
        <v>112</v>
      </c>
      <c r="B9" s="56">
        <v>123760411</v>
      </c>
      <c r="C9" s="56">
        <v>160442898</v>
      </c>
      <c r="D9" s="128">
        <f t="shared" ref="D9:D25" si="0">C9-B9</f>
        <v>36682487</v>
      </c>
      <c r="E9" s="116">
        <v>2.7879522403272738E-2</v>
      </c>
      <c r="F9" s="12">
        <v>2.8306510639622834E-2</v>
      </c>
      <c r="G9" s="74">
        <f t="shared" ref="G9:G25" si="1">F9-E9</f>
        <v>4.2698823635009542E-4</v>
      </c>
      <c r="H9" s="55">
        <v>513.4780742561677</v>
      </c>
      <c r="I9" s="56">
        <v>549.30584114789292</v>
      </c>
      <c r="J9" s="145">
        <f t="shared" ref="J9:J25" si="2">I9-H9</f>
        <v>35.827766891725219</v>
      </c>
    </row>
    <row r="10" spans="1:15" ht="18" customHeight="1">
      <c r="A10" s="5" t="s">
        <v>164</v>
      </c>
      <c r="B10" s="56">
        <v>126853741</v>
      </c>
      <c r="C10" s="56">
        <v>130112010</v>
      </c>
      <c r="D10" s="128">
        <f t="shared" si="0"/>
        <v>3258269</v>
      </c>
      <c r="E10" s="116">
        <v>4.1158107435613878E-2</v>
      </c>
      <c r="F10" s="12">
        <v>4.6173019097165903E-2</v>
      </c>
      <c r="G10" s="74">
        <f t="shared" si="1"/>
        <v>5.0149116615520253E-3</v>
      </c>
      <c r="H10" s="55">
        <v>666.61976205240308</v>
      </c>
      <c r="I10" s="56">
        <v>775.80003577533091</v>
      </c>
      <c r="J10" s="145">
        <f t="shared" si="2"/>
        <v>109.18027372292784</v>
      </c>
    </row>
    <row r="11" spans="1:15" ht="18" customHeight="1">
      <c r="A11" s="5" t="s">
        <v>142</v>
      </c>
      <c r="B11" s="56">
        <v>158995836</v>
      </c>
      <c r="C11" s="56">
        <v>116650876</v>
      </c>
      <c r="D11" s="128">
        <f t="shared" si="0"/>
        <v>-42344960</v>
      </c>
      <c r="E11" s="116">
        <v>9.7360304837047912E-2</v>
      </c>
      <c r="F11" s="12">
        <v>9.4680705051600145E-2</v>
      </c>
      <c r="G11" s="74">
        <f t="shared" si="1"/>
        <v>-2.6795997854477671E-3</v>
      </c>
      <c r="H11" s="55">
        <v>2130.9163314220109</v>
      </c>
      <c r="I11" s="56">
        <v>2057.824631967047</v>
      </c>
      <c r="J11" s="145">
        <f t="shared" si="2"/>
        <v>-73.091699454963873</v>
      </c>
    </row>
    <row r="12" spans="1:15" ht="18" customHeight="1">
      <c r="A12" s="5" t="s">
        <v>131</v>
      </c>
      <c r="B12" s="56">
        <v>9075344</v>
      </c>
      <c r="C12" s="56">
        <v>10079296</v>
      </c>
      <c r="D12" s="128">
        <f t="shared" si="0"/>
        <v>1003952</v>
      </c>
      <c r="E12" s="116">
        <v>2.4981245163680065E-2</v>
      </c>
      <c r="F12" s="12">
        <v>2.6473259832722803E-2</v>
      </c>
      <c r="G12" s="74">
        <f t="shared" si="1"/>
        <v>1.4920146690427377E-3</v>
      </c>
      <c r="H12" s="55">
        <v>519.62042904038481</v>
      </c>
      <c r="I12" s="56">
        <v>585.24566938277826</v>
      </c>
      <c r="J12" s="145">
        <f t="shared" si="2"/>
        <v>65.625240342393454</v>
      </c>
    </row>
    <row r="13" spans="1:15" ht="18" customHeight="1">
      <c r="A13" s="5" t="s">
        <v>113</v>
      </c>
      <c r="B13" s="56">
        <v>167127779</v>
      </c>
      <c r="C13" s="56">
        <v>138624152</v>
      </c>
      <c r="D13" s="128">
        <f t="shared" si="0"/>
        <v>-28503627</v>
      </c>
      <c r="E13" s="116">
        <v>5.3228416289919839E-2</v>
      </c>
      <c r="F13" s="12">
        <v>5.7035743423185785E-2</v>
      </c>
      <c r="G13" s="74">
        <f t="shared" si="1"/>
        <v>3.8073271332659461E-3</v>
      </c>
      <c r="H13" s="55">
        <v>893.79715888200337</v>
      </c>
      <c r="I13" s="56">
        <v>945.74286552460478</v>
      </c>
      <c r="J13" s="145">
        <f t="shared" si="2"/>
        <v>51.945706642601408</v>
      </c>
    </row>
    <row r="14" spans="1:15" ht="18" customHeight="1">
      <c r="A14" s="5" t="s">
        <v>143</v>
      </c>
      <c r="B14" s="56">
        <v>60273540</v>
      </c>
      <c r="C14" s="56">
        <v>48633004</v>
      </c>
      <c r="D14" s="128">
        <f t="shared" si="0"/>
        <v>-11640536</v>
      </c>
      <c r="E14" s="116">
        <v>7.8883063313349808E-2</v>
      </c>
      <c r="F14" s="12">
        <v>8.0240597897851595E-2</v>
      </c>
      <c r="G14" s="74">
        <f t="shared" si="1"/>
        <v>1.3575345845017878E-3</v>
      </c>
      <c r="H14" s="55">
        <v>1245.507643190354</v>
      </c>
      <c r="I14" s="56">
        <v>1229.6276706025133</v>
      </c>
      <c r="J14" s="145">
        <f t="shared" si="2"/>
        <v>-15.879972587840712</v>
      </c>
    </row>
    <row r="15" spans="1:15" ht="18" customHeight="1">
      <c r="A15" s="5" t="s">
        <v>135</v>
      </c>
      <c r="B15" s="56">
        <v>8910775</v>
      </c>
      <c r="C15" s="56">
        <v>9563235</v>
      </c>
      <c r="D15" s="128">
        <f t="shared" si="0"/>
        <v>652460</v>
      </c>
      <c r="E15" s="116">
        <v>4.9534115186074534E-2</v>
      </c>
      <c r="F15" s="12">
        <v>4.3991788057879608E-2</v>
      </c>
      <c r="G15" s="74">
        <f t="shared" si="1"/>
        <v>-5.5423271281949266E-3</v>
      </c>
      <c r="H15" s="55">
        <v>1336.1986879100282</v>
      </c>
      <c r="I15" s="56">
        <v>1319.9620432247157</v>
      </c>
      <c r="J15" s="145">
        <f t="shared" si="2"/>
        <v>-16.236644685312513</v>
      </c>
    </row>
    <row r="16" spans="1:15" ht="18" customHeight="1">
      <c r="A16" s="5" t="s">
        <v>116</v>
      </c>
      <c r="B16" s="56">
        <v>9298652</v>
      </c>
      <c r="C16" s="56">
        <v>10507954</v>
      </c>
      <c r="D16" s="128">
        <f t="shared" si="0"/>
        <v>1209302</v>
      </c>
      <c r="E16" s="116">
        <v>3.2584596505021081E-2</v>
      </c>
      <c r="F16" s="12">
        <v>3.5546807571653356E-2</v>
      </c>
      <c r="G16" s="74">
        <f t="shared" si="1"/>
        <v>2.9622110666322754E-3</v>
      </c>
      <c r="H16" s="55">
        <v>1080.9557964486035</v>
      </c>
      <c r="I16" s="56">
        <v>1253.2345551403357</v>
      </c>
      <c r="J16" s="145">
        <f t="shared" si="2"/>
        <v>172.27875869173226</v>
      </c>
    </row>
    <row r="17" spans="1:10" ht="18" customHeight="1">
      <c r="A17" s="5" t="s">
        <v>117</v>
      </c>
      <c r="B17" s="56">
        <v>32085821</v>
      </c>
      <c r="C17" s="56">
        <v>32716266</v>
      </c>
      <c r="D17" s="128">
        <f t="shared" si="0"/>
        <v>630445</v>
      </c>
      <c r="E17" s="116">
        <v>3.4281723753706951E-2</v>
      </c>
      <c r="F17" s="12">
        <v>3.0625795361684992E-2</v>
      </c>
      <c r="G17" s="74">
        <f t="shared" si="1"/>
        <v>-3.6559283920219593E-3</v>
      </c>
      <c r="H17" s="55">
        <v>956.2015466913025</v>
      </c>
      <c r="I17" s="56">
        <v>928.87641959418522</v>
      </c>
      <c r="J17" s="145">
        <f t="shared" si="2"/>
        <v>-27.325127097117274</v>
      </c>
    </row>
    <row r="18" spans="1:10" ht="18" customHeight="1">
      <c r="A18" s="5" t="s">
        <v>119</v>
      </c>
      <c r="B18" s="56">
        <v>692316791</v>
      </c>
      <c r="C18" s="56">
        <v>825899473</v>
      </c>
      <c r="D18" s="128">
        <f t="shared" si="0"/>
        <v>133582682</v>
      </c>
      <c r="E18" s="116">
        <v>3.3781381009109337E-2</v>
      </c>
      <c r="F18" s="12">
        <v>3.5652689136087351E-2</v>
      </c>
      <c r="G18" s="74">
        <f t="shared" si="1"/>
        <v>1.8713081269780135E-3</v>
      </c>
      <c r="H18" s="55">
        <v>505.69707984610812</v>
      </c>
      <c r="I18" s="56">
        <v>585.81175161301076</v>
      </c>
      <c r="J18" s="145">
        <f t="shared" si="2"/>
        <v>80.114671766902632</v>
      </c>
    </row>
    <row r="19" spans="1:10" ht="18" customHeight="1">
      <c r="A19" s="5" t="s">
        <v>120</v>
      </c>
      <c r="B19" s="56">
        <v>5569322</v>
      </c>
      <c r="C19" s="56">
        <v>6221487</v>
      </c>
      <c r="D19" s="128">
        <f t="shared" si="0"/>
        <v>652165</v>
      </c>
      <c r="E19" s="116">
        <v>1.4290923281398363E-2</v>
      </c>
      <c r="F19" s="12">
        <v>1.3293044012334039E-2</v>
      </c>
      <c r="G19" s="74">
        <f t="shared" si="1"/>
        <v>-9.9787926906432477E-4</v>
      </c>
      <c r="H19" s="55">
        <v>307.42841897051386</v>
      </c>
      <c r="I19" s="56">
        <v>314.8114239450814</v>
      </c>
      <c r="J19" s="145">
        <f t="shared" si="2"/>
        <v>7.383004974567541</v>
      </c>
    </row>
    <row r="20" spans="1:10" ht="18" customHeight="1">
      <c r="A20" s="5" t="s">
        <v>121</v>
      </c>
      <c r="B20" s="56">
        <v>17160751</v>
      </c>
      <c r="C20" s="56">
        <v>29698759</v>
      </c>
      <c r="D20" s="128">
        <f t="shared" si="0"/>
        <v>12538008</v>
      </c>
      <c r="E20" s="116">
        <v>6.6883928847593879E-2</v>
      </c>
      <c r="F20" s="12">
        <v>8.0184511677140108E-2</v>
      </c>
      <c r="G20" s="74">
        <f t="shared" si="1"/>
        <v>1.3300582829546229E-2</v>
      </c>
      <c r="H20" s="55">
        <v>1159.4383906402195</v>
      </c>
      <c r="I20" s="56">
        <v>1656.2416429265209</v>
      </c>
      <c r="J20" s="145">
        <f t="shared" si="2"/>
        <v>496.80325228630136</v>
      </c>
    </row>
    <row r="21" spans="1:10" ht="18" customHeight="1">
      <c r="A21" s="5" t="s">
        <v>140</v>
      </c>
      <c r="B21" s="56">
        <v>4234950</v>
      </c>
      <c r="C21" s="56">
        <v>4383884</v>
      </c>
      <c r="D21" s="128">
        <f t="shared" si="0"/>
        <v>148934</v>
      </c>
      <c r="E21" s="116">
        <v>1.8688569758388052E-2</v>
      </c>
      <c r="F21" s="12">
        <v>1.808513702042297E-2</v>
      </c>
      <c r="G21" s="74">
        <f t="shared" si="1"/>
        <v>-6.0343273796508237E-4</v>
      </c>
      <c r="H21" s="55">
        <v>403.45985598488397</v>
      </c>
      <c r="I21" s="56">
        <v>421.21342268982249</v>
      </c>
      <c r="J21" s="145">
        <f t="shared" si="2"/>
        <v>17.753566704938521</v>
      </c>
    </row>
    <row r="22" spans="1:10" ht="18" customHeight="1">
      <c r="A22" s="5" t="s">
        <v>144</v>
      </c>
      <c r="B22" s="56">
        <v>485983262</v>
      </c>
      <c r="C22" s="56">
        <v>600193591</v>
      </c>
      <c r="D22" s="128">
        <f t="shared" si="0"/>
        <v>114210329</v>
      </c>
      <c r="E22" s="116">
        <v>0.1102298002093042</v>
      </c>
      <c r="F22" s="12">
        <v>0.12210020425122774</v>
      </c>
      <c r="G22" s="74">
        <f t="shared" si="1"/>
        <v>1.1870404041923535E-2</v>
      </c>
      <c r="H22" s="55">
        <v>1833.9809966356986</v>
      </c>
      <c r="I22" s="56">
        <v>2198.1355726737797</v>
      </c>
      <c r="J22" s="145">
        <f t="shared" si="2"/>
        <v>364.15457603808113</v>
      </c>
    </row>
    <row r="23" spans="1:10" ht="18" customHeight="1">
      <c r="A23" s="5" t="s">
        <v>123</v>
      </c>
      <c r="B23" s="56">
        <v>6310737</v>
      </c>
      <c r="C23" s="56">
        <v>10328471</v>
      </c>
      <c r="D23" s="128">
        <f t="shared" si="0"/>
        <v>4017734</v>
      </c>
      <c r="E23" s="116">
        <v>4.0693443892396555E-2</v>
      </c>
      <c r="F23" s="12">
        <v>5.2559384065084806E-2</v>
      </c>
      <c r="G23" s="74">
        <f t="shared" si="1"/>
        <v>1.1865940172688251E-2</v>
      </c>
      <c r="H23" s="55">
        <v>508.07337085963866</v>
      </c>
      <c r="I23" s="56">
        <v>686.20115158897136</v>
      </c>
      <c r="J23" s="145">
        <f t="shared" si="2"/>
        <v>178.1277807293327</v>
      </c>
    </row>
    <row r="24" spans="1:10" ht="18" customHeight="1">
      <c r="A24" s="5" t="s">
        <v>125</v>
      </c>
      <c r="B24" s="56">
        <v>42705889</v>
      </c>
      <c r="C24" s="56">
        <v>67105903</v>
      </c>
      <c r="D24" s="128">
        <f t="shared" si="0"/>
        <v>24400014</v>
      </c>
      <c r="E24" s="116">
        <v>4.3369703271251238E-3</v>
      </c>
      <c r="F24" s="12">
        <v>6.3970811570279208E-3</v>
      </c>
      <c r="G24" s="74">
        <f t="shared" si="1"/>
        <v>2.0601108299027971E-3</v>
      </c>
      <c r="H24" s="55">
        <v>79.618707567597042</v>
      </c>
      <c r="I24" s="56">
        <v>122.11840045033644</v>
      </c>
      <c r="J24" s="145">
        <f t="shared" si="2"/>
        <v>42.499692882739396</v>
      </c>
    </row>
    <row r="25" spans="1:10" ht="18" customHeight="1">
      <c r="A25" s="5" t="s">
        <v>127</v>
      </c>
      <c r="B25" s="56">
        <v>2121544</v>
      </c>
      <c r="C25" s="56">
        <v>3234005</v>
      </c>
      <c r="D25" s="128">
        <f t="shared" si="0"/>
        <v>1112461</v>
      </c>
      <c r="E25" s="116">
        <v>6.8302501529248896E-2</v>
      </c>
      <c r="F25" s="12">
        <v>6.8943820253463017E-2</v>
      </c>
      <c r="G25" s="74">
        <f t="shared" si="1"/>
        <v>6.4131872421412106E-4</v>
      </c>
      <c r="H25" s="55">
        <v>662.68912200327986</v>
      </c>
      <c r="I25" s="56">
        <v>733.83367370093038</v>
      </c>
      <c r="J25" s="145">
        <f t="shared" si="2"/>
        <v>71.144551697650513</v>
      </c>
    </row>
  </sheetData>
  <mergeCells count="4">
    <mergeCell ref="A5:A6"/>
    <mergeCell ref="E5:G5"/>
    <mergeCell ref="H5:J5"/>
    <mergeCell ref="B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89f66ea-f74e-4a2e-9d4f-6292740726e1" xsi:nil="true"/>
    <_ip_UnifiedCompliancePolicyProperties xmlns="http://schemas.microsoft.com/sharepoint/v3" xsi:nil="true"/>
    <FolderA xmlns="79c8b6b7-67d3-469e-8c7c-8f975dd6724a" xsi:nil="true"/>
    <lcf76f155ced4ddcb4097134ff3c332f xmlns="79c8b6b7-67d3-469e-8c7c-8f975dd6724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7808F2CEFDDC45AB86FCA64B475ED8" ma:contentTypeVersion="19" ma:contentTypeDescription="Create a new document." ma:contentTypeScope="" ma:versionID="71d71aa3e299d56128ccf9ca93b8557f">
  <xsd:schema xmlns:xsd="http://www.w3.org/2001/XMLSchema" xmlns:xs="http://www.w3.org/2001/XMLSchema" xmlns:p="http://schemas.microsoft.com/office/2006/metadata/properties" xmlns:ns1="http://schemas.microsoft.com/sharepoint/v3" xmlns:ns2="79c8b6b7-67d3-469e-8c7c-8f975dd6724a" xmlns:ns3="f89f66ea-f74e-4a2e-9d4f-6292740726e1" targetNamespace="http://schemas.microsoft.com/office/2006/metadata/properties" ma:root="true" ma:fieldsID="697f9de0ebd8250fffd27a88ef5c4333" ns1:_="" ns2:_="" ns3:_="">
    <xsd:import namespace="http://schemas.microsoft.com/sharepoint/v3"/>
    <xsd:import namespace="79c8b6b7-67d3-469e-8c7c-8f975dd6724a"/>
    <xsd:import namespace="f89f66ea-f74e-4a2e-9d4f-6292740726e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FolderA" minOccurs="0"/>
                <xsd:element ref="ns2:MediaServiceSearchProperties"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c8b6b7-67d3-469e-8c7c-8f975dd672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FolderA" ma:index="21" nillable="true" ma:displayName="Description " ma:format="Dropdown" ma:internalName="FolderA">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9f66ea-f74e-4a2e-9d4f-6292740726e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92edaf4-30d0-421a-bbe9-82da1e0e617e}" ma:internalName="TaxCatchAll" ma:showField="CatchAllData" ma:web="f89f66ea-f74e-4a2e-9d4f-6292740726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A9C876-FCF5-4931-BA35-C8195D4B3E25}"/>
</file>

<file path=customXml/itemProps2.xml><?xml version="1.0" encoding="utf-8"?>
<ds:datastoreItem xmlns:ds="http://schemas.openxmlformats.org/officeDocument/2006/customXml" ds:itemID="{B340C1CF-7576-497E-B396-A80277A86678}"/>
</file>

<file path=customXml/itemProps3.xml><?xml version="1.0" encoding="utf-8"?>
<ds:datastoreItem xmlns:ds="http://schemas.openxmlformats.org/officeDocument/2006/customXml" ds:itemID="{6841359D-B147-41E2-A2B9-A6CBED27300D}"/>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State Of CA - HCAI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Fox, Serra@HCAI</dc:creator>
  <cp:keywords/>
  <dc:description/>
  <cp:lastModifiedBy/>
  <cp:revision/>
  <dcterms:created xsi:type="dcterms:W3CDTF">2026-05-05T16:06:48Z</dcterms:created>
  <dcterms:modified xsi:type="dcterms:W3CDTF">2026-10-07T23:18:33Z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0x010100797808F2CEFDDC45AB86FCA64B475ED8</vt:lpwstr>
  </property>
  <property fmtid="{D5CDD505-2E9C-101B-9397-08002B2CF9AE}" pid="3" name="MediaServiceImageTags">
    <vt:lpwstr/>
  </property>
</Properties>
</file>